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9035" windowHeight="10740" activeTab="3"/>
  </bookViews>
  <sheets>
    <sheet name="BS" sheetId="1" r:id="rId1"/>
    <sheet name="PL-ann sum (2)" sheetId="5" r:id="rId2"/>
    <sheet name="Equity-ann" sheetId="3" r:id="rId3"/>
    <sheet name="CF-Ann" sheetId="4" r:id="rId4"/>
  </sheets>
  <externalReferences>
    <externalReference r:id="rId5"/>
  </externalReferences>
  <definedNames>
    <definedName name="_xlnm.Print_Area" localSheetId="0">BS!$A$1:$J$67</definedName>
    <definedName name="_xlnm.Print_Area" localSheetId="3">'CF-Ann'!$A$1:$F$45</definedName>
    <definedName name="_xlnm.Print_Area" localSheetId="1">'PL-ann sum (2)'!$A$1:$I$56</definedName>
  </definedNames>
  <calcPr calcId="124519"/>
</workbook>
</file>

<file path=xl/calcChain.xml><?xml version="1.0" encoding="utf-8"?>
<calcChain xmlns="http://schemas.openxmlformats.org/spreadsheetml/2006/main">
  <c r="I34" i="5"/>
  <c r="H34"/>
  <c r="F34"/>
  <c r="E34"/>
  <c r="H51" l="1"/>
  <c r="G51"/>
  <c r="E51"/>
  <c r="H45"/>
  <c r="E45"/>
  <c r="H44"/>
  <c r="H48" s="1"/>
  <c r="E44"/>
  <c r="E48" s="1"/>
  <c r="H40"/>
  <c r="E40"/>
  <c r="G34"/>
  <c r="I27"/>
  <c r="F27"/>
  <c r="I26"/>
  <c r="F26"/>
  <c r="I22"/>
  <c r="F22"/>
  <c r="I21"/>
  <c r="F21"/>
  <c r="I17"/>
  <c r="F17"/>
  <c r="I15"/>
  <c r="F15"/>
  <c r="I13"/>
  <c r="I19" s="1"/>
  <c r="I24" s="1"/>
  <c r="I29" s="1"/>
  <c r="H19"/>
  <c r="H24" s="1"/>
  <c r="H29" s="1"/>
  <c r="F13"/>
  <c r="F19" s="1"/>
  <c r="F24" s="1"/>
  <c r="F29" s="1"/>
  <c r="E19"/>
  <c r="E24" s="1"/>
  <c r="E29" s="1"/>
  <c r="I10"/>
  <c r="H10"/>
  <c r="A2"/>
  <c r="F37" l="1"/>
  <c r="I37"/>
  <c r="F18" i="4"/>
  <c r="F24" s="1"/>
  <c r="F29" s="1"/>
  <c r="F39" s="1"/>
  <c r="F41" s="1"/>
  <c r="D18"/>
  <c r="D29" s="1"/>
  <c r="D41" s="1"/>
  <c r="A2"/>
  <c r="I37" i="3"/>
  <c r="G37"/>
  <c r="F37"/>
  <c r="E37"/>
  <c r="H33"/>
  <c r="J33" s="1"/>
  <c r="H30"/>
  <c r="H37" s="1"/>
  <c r="F19"/>
  <c r="E19"/>
  <c r="J16"/>
  <c r="I19"/>
  <c r="H14"/>
  <c r="J14" s="1"/>
  <c r="H12"/>
  <c r="G12"/>
  <c r="G19" s="1"/>
  <c r="A2"/>
  <c r="H68" i="1"/>
  <c r="J60"/>
  <c r="J58"/>
  <c r="I42"/>
  <c r="J39"/>
  <c r="J42" s="1"/>
  <c r="J28"/>
  <c r="J16"/>
  <c r="J30" s="1"/>
  <c r="I51" i="5" l="1"/>
  <c r="I44"/>
  <c r="I48" s="1"/>
  <c r="I40"/>
  <c r="F51"/>
  <c r="F44"/>
  <c r="F48" s="1"/>
  <c r="F40"/>
  <c r="H19" i="3"/>
  <c r="H28" i="1"/>
  <c r="H39"/>
  <c r="H64" s="1"/>
  <c r="J12" i="3"/>
  <c r="J19" s="1"/>
  <c r="J30"/>
  <c r="J37" s="1"/>
  <c r="J64" i="1"/>
  <c r="J62"/>
  <c r="J66"/>
  <c r="J63"/>
  <c r="H16"/>
  <c r="H58"/>
  <c r="H30" l="1"/>
  <c r="H42"/>
  <c r="H60"/>
  <c r="H62" l="1"/>
  <c r="H66" s="1"/>
  <c r="H63" l="1"/>
</calcChain>
</file>

<file path=xl/sharedStrings.xml><?xml version="1.0" encoding="utf-8"?>
<sst xmlns="http://schemas.openxmlformats.org/spreadsheetml/2006/main" count="183" uniqueCount="127">
  <si>
    <t xml:space="preserve">                               MERGE ENERGY BHD. (420099-X)</t>
  </si>
  <si>
    <t>QUARTERLY REPORT FOR THE THIRD QUARTER ENDED 31 OCTOBER 2013</t>
  </si>
  <si>
    <t xml:space="preserve">UNAUDITED CONDENSED CONSOLIDATED STATEMENTS OF FINANCIAL POSITION </t>
  </si>
  <si>
    <t>Unaudited</t>
  </si>
  <si>
    <t>Audited</t>
  </si>
  <si>
    <t>As at</t>
  </si>
  <si>
    <t>31.10.2013</t>
  </si>
  <si>
    <t>31.01.2013</t>
  </si>
  <si>
    <t>RM'000</t>
  </si>
  <si>
    <t>ASSETS</t>
  </si>
  <si>
    <t>Non Current Assets</t>
  </si>
  <si>
    <t>Property, plant and equipment</t>
  </si>
  <si>
    <t>Investment properties</t>
  </si>
  <si>
    <t>Investment in jointly controlled entity</t>
  </si>
  <si>
    <t>Intangible assets</t>
  </si>
  <si>
    <t>Current Assets</t>
  </si>
  <si>
    <t>Stock</t>
  </si>
  <si>
    <t>Amounts due from customers for contract works</t>
  </si>
  <si>
    <t>Leasehold properties</t>
  </si>
  <si>
    <t>Trade receivables</t>
  </si>
  <si>
    <t>Other receivables, deposits and prepayments</t>
  </si>
  <si>
    <t>Tax Recoverable</t>
  </si>
  <si>
    <t>Amount owing by jointly controlled entity</t>
  </si>
  <si>
    <t>Deposits with licensed banks</t>
  </si>
  <si>
    <t>Cash and bank balances</t>
  </si>
  <si>
    <t>TOTAL ASSETS</t>
  </si>
  <si>
    <t>EQUITY AND LIABILITIES</t>
  </si>
  <si>
    <t>Equity Attributable To Owner Of The Parent</t>
  </si>
  <si>
    <t>Share capital</t>
  </si>
  <si>
    <t>Reserves</t>
  </si>
  <si>
    <t>Share premium</t>
  </si>
  <si>
    <t>Revaluation reserve</t>
  </si>
  <si>
    <t>Accumulated losses</t>
  </si>
  <si>
    <t>Shareholders' Equity</t>
  </si>
  <si>
    <t>Non-Controlling Interests</t>
  </si>
  <si>
    <t>Total Equity</t>
  </si>
  <si>
    <t>Non Current Liabilities</t>
  </si>
  <si>
    <t>Hire purchase liabilities</t>
  </si>
  <si>
    <t>Deferred tax liabilities</t>
  </si>
  <si>
    <t>Current Liabilities</t>
  </si>
  <si>
    <t>Amounts due to customers for contract works</t>
  </si>
  <si>
    <t>Trade payables</t>
  </si>
  <si>
    <t>Other payables and accruals</t>
  </si>
  <si>
    <t>Amount due to director</t>
  </si>
  <si>
    <t>Short term borrowings</t>
  </si>
  <si>
    <t>Term Loan</t>
  </si>
  <si>
    <t>Provision for taxation</t>
  </si>
  <si>
    <t>Total Liabilities</t>
  </si>
  <si>
    <t>TOTAL EQUITY AND LIABILITIES</t>
  </si>
  <si>
    <t>Net assets per share attributable to owner of the parent of the company (RM)</t>
  </si>
  <si>
    <t>(The Condensed Consolidated Statement of Financial Position should be read in conjunction with the Audited Financial Statements for the financial year ended 31 January 2013.)</t>
  </si>
  <si>
    <t>MERGE ENERGY BHD. (420099-X)</t>
  </si>
  <si>
    <t>UNAUDITED CONDENSED CONSOLIDATED STATEMENTS OF COMPREHENSIVE INCOME</t>
  </si>
  <si>
    <t>THIRD QUARTER</t>
  </si>
  <si>
    <t>CUMMULATIVE QUARTER</t>
  </si>
  <si>
    <t>CURRENT</t>
  </si>
  <si>
    <t>PRECEDING</t>
  </si>
  <si>
    <t xml:space="preserve">YEAR </t>
  </si>
  <si>
    <t>YEAR</t>
  </si>
  <si>
    <t>QUARTER</t>
  </si>
  <si>
    <t>TO DATE</t>
  </si>
  <si>
    <t>31.10.2012</t>
  </si>
  <si>
    <t>Revenue</t>
  </si>
  <si>
    <t>Operating Expenses</t>
  </si>
  <si>
    <t>Other Income</t>
  </si>
  <si>
    <t>Profit/(Loss)  from Operations</t>
  </si>
  <si>
    <t>Finance Cost</t>
  </si>
  <si>
    <t>Share of result in jointly controlled entity</t>
  </si>
  <si>
    <t>Profit/(Loss) before taxation and zakat</t>
  </si>
  <si>
    <t>Taxation</t>
  </si>
  <si>
    <t>Zakat</t>
  </si>
  <si>
    <t>Profit/(Loss) after taxation and zakat</t>
  </si>
  <si>
    <t>Other Comprehensive Income/ (Loss)</t>
  </si>
  <si>
    <t>Total Comprehensive Income / (Loss)</t>
  </si>
  <si>
    <t>For The Period</t>
  </si>
  <si>
    <t>Profit/(Loss)  attributable to :</t>
  </si>
  <si>
    <t>Owners of the parent</t>
  </si>
  <si>
    <t>Non-controlling interest</t>
  </si>
  <si>
    <t xml:space="preserve">Profit/(Loss)  </t>
  </si>
  <si>
    <t>attributable to :</t>
  </si>
  <si>
    <t>Earnings per share : --</t>
  </si>
  <si>
    <t>sen</t>
  </si>
  <si>
    <t xml:space="preserve"> - basic / diluted</t>
  </si>
  <si>
    <t>(The Condensed Consolidated Statements of Comprehensive Income should be read in conjunction with the Audited Financial Statements for the financial year ended 31 January 2013.)</t>
  </si>
  <si>
    <t>UNAUDITED CONDENSED CONSOLIDATED STATEMENTS OF CHANGES IN EQUITY</t>
  </si>
  <si>
    <t>Attributable to Equity Holders of the Company</t>
  </si>
  <si>
    <t>Share</t>
  </si>
  <si>
    <t xml:space="preserve">Share </t>
  </si>
  <si>
    <t>Accumulated</t>
  </si>
  <si>
    <t>Non Controlling</t>
  </si>
  <si>
    <t>Total</t>
  </si>
  <si>
    <t>Capital</t>
  </si>
  <si>
    <t>Premium</t>
  </si>
  <si>
    <t>Losses</t>
  </si>
  <si>
    <t>Interests</t>
  </si>
  <si>
    <t>Equity</t>
  </si>
  <si>
    <t>At 1 February 2013</t>
  </si>
  <si>
    <t>Total Comprehensive Income for the period</t>
  </si>
  <si>
    <t>Acquisition of subsidiary</t>
  </si>
  <si>
    <t>At 31 October 2013</t>
  </si>
  <si>
    <t>At 1 February 2012</t>
  </si>
  <si>
    <t>At 31 October 2012</t>
  </si>
  <si>
    <t>(The Condensed Consolidated Statements of Changes in Equity should be read in conjunction with the Audited Financial Statements for the financial year ended 31 January 2013.)</t>
  </si>
  <si>
    <t xml:space="preserve">UNAUDITED CONDENSED CONSOLIDATED STATEMENTS OF CASH FLOWS </t>
  </si>
  <si>
    <t>9 months</t>
  </si>
  <si>
    <t>ended</t>
  </si>
  <si>
    <t>CASH FLOWS FROM OPERATING ACTIVITIES</t>
  </si>
  <si>
    <t>Profit before taxation</t>
  </si>
  <si>
    <t>Adjustments for :</t>
  </si>
  <si>
    <t>Non-cash items</t>
  </si>
  <si>
    <t>Non-operating items (which are investing / financing)</t>
  </si>
  <si>
    <t>Operating profit before changes in working capital</t>
  </si>
  <si>
    <t>Changes in working capital :</t>
  </si>
  <si>
    <t>Net changes in current assets</t>
  </si>
  <si>
    <t>Net changes in current liabilities</t>
  </si>
  <si>
    <t>Cash (used in) / generated from operations</t>
  </si>
  <si>
    <t>Interest paid</t>
  </si>
  <si>
    <t>Tax paid</t>
  </si>
  <si>
    <t xml:space="preserve">Net cash (used in) / generated from operating activities </t>
  </si>
  <si>
    <t>CASH FLOWS FROM INVESTING ACTIVITIES</t>
  </si>
  <si>
    <t>Net cash generated from / (used in) investing activities</t>
  </si>
  <si>
    <t>CASH FLOWS FROM FINANCING ACTIVITIES</t>
  </si>
  <si>
    <t>Net cash used in financing activities</t>
  </si>
  <si>
    <t>Net (decrease) / increase in cash and cash equivalents</t>
  </si>
  <si>
    <t>Cash and cash equivalents at beginning of financial year</t>
  </si>
  <si>
    <t xml:space="preserve">Cash and cash equivalents at end of the quarter </t>
  </si>
  <si>
    <t>(The Condensed Consolidated Statements Of Cash Flows  should be read in conjunction with the Audited Financial Statements for the financial year ended 31 January 2013.)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</si>
</sst>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7" fillId="0" borderId="0" xfId="1" applyNumberFormat="1" applyFont="1" applyBorder="1"/>
    <xf numFmtId="164" fontId="5" fillId="0" borderId="0" xfId="1" applyNumberFormat="1" applyFont="1" applyBorder="1"/>
    <xf numFmtId="43" fontId="0" fillId="0" borderId="0" xfId="1" applyFont="1" applyBorder="1"/>
    <xf numFmtId="43" fontId="4" fillId="0" borderId="0" xfId="1" applyBorder="1"/>
    <xf numFmtId="43" fontId="4" fillId="0" borderId="0" xfId="1" applyFont="1" applyBorder="1"/>
    <xf numFmtId="43" fontId="0" fillId="0" borderId="0" xfId="1" applyFont="1" applyBorder="1" applyAlignment="1">
      <alignment horizontal="right"/>
    </xf>
    <xf numFmtId="43" fontId="4" fillId="0" borderId="0" xfId="1" applyFill="1" applyBorder="1"/>
    <xf numFmtId="164" fontId="5" fillId="0" borderId="0" xfId="1" applyNumberFormat="1" applyFont="1" applyBorder="1" applyAlignment="1">
      <alignment vertical="center"/>
    </xf>
    <xf numFmtId="43" fontId="0" fillId="0" borderId="0" xfId="1" applyFont="1" applyFill="1" applyBorder="1"/>
    <xf numFmtId="43" fontId="0" fillId="0" borderId="0" xfId="1" applyFont="1" applyFill="1" applyBorder="1" applyAlignment="1">
      <alignment horizontal="right"/>
    </xf>
    <xf numFmtId="43" fontId="5" fillId="0" borderId="0" xfId="1" applyFont="1" applyBorder="1"/>
    <xf numFmtId="0" fontId="7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0" xfId="0" applyFont="1" applyAlignment="1"/>
    <xf numFmtId="0" fontId="8" fillId="0" borderId="0" xfId="0" applyFont="1" applyFill="1" applyAlignment="1">
      <alignment horizontal="center"/>
    </xf>
    <xf numFmtId="0" fontId="5" fillId="0" borderId="4" xfId="0" applyFont="1" applyBorder="1"/>
    <xf numFmtId="0" fontId="7" fillId="0" borderId="5" xfId="0" applyFont="1" applyBorder="1"/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7" fillId="0" borderId="4" xfId="0" applyFont="1" applyFill="1" applyBorder="1"/>
    <xf numFmtId="0" fontId="7" fillId="0" borderId="5" xfId="0" applyFont="1" applyFill="1" applyBorder="1"/>
    <xf numFmtId="0" fontId="7" fillId="0" borderId="7" xfId="0" applyFont="1" applyFill="1" applyBorder="1"/>
    <xf numFmtId="0" fontId="5" fillId="0" borderId="8" xfId="0" applyFont="1" applyBorder="1"/>
    <xf numFmtId="0" fontId="7" fillId="0" borderId="0" xfId="0" applyFont="1" applyBorder="1"/>
    <xf numFmtId="0" fontId="7" fillId="0" borderId="8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5" fillId="0" borderId="8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4" fontId="7" fillId="0" borderId="8" xfId="1" applyNumberFormat="1" applyFont="1" applyBorder="1"/>
    <xf numFmtId="164" fontId="7" fillId="0" borderId="0" xfId="1" applyNumberFormat="1" applyFont="1" applyBorder="1" applyAlignment="1">
      <alignment horizontal="center"/>
    </xf>
    <xf numFmtId="43" fontId="7" fillId="0" borderId="8" xfId="1" applyFont="1" applyFill="1" applyBorder="1"/>
    <xf numFmtId="0" fontId="7" fillId="0" borderId="10" xfId="0" applyFont="1" applyFill="1" applyBorder="1"/>
    <xf numFmtId="0" fontId="7" fillId="0" borderId="0" xfId="0" applyFont="1" applyFill="1" applyBorder="1"/>
    <xf numFmtId="0" fontId="3" fillId="0" borderId="0" xfId="0" applyFont="1" applyFill="1" applyBorder="1"/>
    <xf numFmtId="49" fontId="5" fillId="0" borderId="8" xfId="1" applyNumberFormat="1" applyFont="1" applyBorder="1"/>
    <xf numFmtId="49" fontId="7" fillId="0" borderId="0" xfId="1" applyNumberFormat="1" applyFont="1" applyBorder="1"/>
    <xf numFmtId="49" fontId="7" fillId="0" borderId="0" xfId="1" applyNumberFormat="1" applyFont="1" applyBorder="1" applyAlignment="1">
      <alignment horizontal="center"/>
    </xf>
    <xf numFmtId="164" fontId="5" fillId="0" borderId="8" xfId="1" applyNumberFormat="1" applyFont="1" applyFill="1" applyBorder="1"/>
    <xf numFmtId="164" fontId="7" fillId="0" borderId="10" xfId="1" applyNumberFormat="1" applyFont="1" applyFill="1" applyBorder="1"/>
    <xf numFmtId="164" fontId="7" fillId="0" borderId="8" xfId="1" applyNumberFormat="1" applyFont="1" applyFill="1" applyBorder="1"/>
    <xf numFmtId="164" fontId="5" fillId="0" borderId="0" xfId="1" applyNumberFormat="1" applyFont="1" applyFill="1" applyBorder="1"/>
    <xf numFmtId="164" fontId="3" fillId="0" borderId="0" xfId="0" applyNumberFormat="1" applyFont="1" applyFill="1" applyBorder="1"/>
    <xf numFmtId="164" fontId="3" fillId="0" borderId="0" xfId="1" applyNumberFormat="1" applyFont="1" applyFill="1" applyBorder="1"/>
    <xf numFmtId="49" fontId="7" fillId="0" borderId="8" xfId="1" applyNumberFormat="1" applyFont="1" applyBorder="1"/>
    <xf numFmtId="164" fontId="5" fillId="0" borderId="17" xfId="1" applyNumberFormat="1" applyFont="1" applyFill="1" applyBorder="1"/>
    <xf numFmtId="164" fontId="7" fillId="0" borderId="13" xfId="1" applyNumberFormat="1" applyFont="1" applyFill="1" applyBorder="1"/>
    <xf numFmtId="164" fontId="5" fillId="0" borderId="12" xfId="1" applyNumberFormat="1" applyFont="1" applyFill="1" applyBorder="1"/>
    <xf numFmtId="164" fontId="5" fillId="0" borderId="8" xfId="1" applyNumberFormat="1" applyFont="1" applyFill="1" applyBorder="1" applyAlignment="1">
      <alignment horizontal="center"/>
    </xf>
    <xf numFmtId="164" fontId="7" fillId="0" borderId="1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49" fontId="10" fillId="0" borderId="0" xfId="1" applyNumberFormat="1" applyFont="1" applyBorder="1" applyAlignment="1">
      <alignment horizontal="center"/>
    </xf>
    <xf numFmtId="164" fontId="5" fillId="0" borderId="18" xfId="1" applyNumberFormat="1" applyFont="1" applyFill="1" applyBorder="1"/>
    <xf numFmtId="164" fontId="5" fillId="0" borderId="19" xfId="1" applyNumberFormat="1" applyFont="1" applyFill="1" applyBorder="1"/>
    <xf numFmtId="164" fontId="2" fillId="0" borderId="0" xfId="1" applyNumberFormat="1" applyFont="1" applyFill="1" applyBorder="1"/>
    <xf numFmtId="0" fontId="7" fillId="0" borderId="8" xfId="0" applyFont="1" applyBorder="1"/>
    <xf numFmtId="0" fontId="7" fillId="0" borderId="10" xfId="0" applyFont="1" applyBorder="1"/>
    <xf numFmtId="164" fontId="5" fillId="0" borderId="21" xfId="1" applyNumberFormat="1" applyFont="1" applyFill="1" applyBorder="1"/>
    <xf numFmtId="164" fontId="7" fillId="0" borderId="22" xfId="1" applyNumberFormat="1" applyFont="1" applyFill="1" applyBorder="1"/>
    <xf numFmtId="164" fontId="5" fillId="0" borderId="23" xfId="1" applyNumberFormat="1" applyFont="1" applyFill="1" applyBorder="1"/>
    <xf numFmtId="164" fontId="7" fillId="0" borderId="20" xfId="1" applyNumberFormat="1" applyFont="1" applyFill="1" applyBorder="1"/>
    <xf numFmtId="49" fontId="7" fillId="0" borderId="8" xfId="0" applyNumberFormat="1" applyFont="1" applyBorder="1"/>
    <xf numFmtId="49" fontId="7" fillId="0" borderId="0" xfId="0" applyNumberFormat="1" applyFont="1" applyBorder="1"/>
    <xf numFmtId="0" fontId="5" fillId="0" borderId="0" xfId="0" applyFont="1" applyBorder="1"/>
    <xf numFmtId="0" fontId="5" fillId="0" borderId="8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3" fontId="5" fillId="0" borderId="8" xfId="0" applyNumberFormat="1" applyFont="1" applyBorder="1" applyAlignment="1">
      <alignment horizontal="right"/>
    </xf>
    <xf numFmtId="43" fontId="7" fillId="0" borderId="10" xfId="0" applyNumberFormat="1" applyFont="1" applyBorder="1" applyAlignment="1">
      <alignment horizontal="right"/>
    </xf>
    <xf numFmtId="43" fontId="2" fillId="0" borderId="0" xfId="0" applyNumberFormat="1" applyFont="1" applyBorder="1" applyAlignment="1">
      <alignment horizontal="right"/>
    </xf>
    <xf numFmtId="43" fontId="3" fillId="0" borderId="0" xfId="0" applyNumberFormat="1" applyFont="1" applyBorder="1" applyAlignment="1">
      <alignment horizontal="right"/>
    </xf>
    <xf numFmtId="49" fontId="7" fillId="0" borderId="17" xfId="0" applyNumberFormat="1" applyFont="1" applyBorder="1"/>
    <xf numFmtId="49" fontId="7" fillId="0" borderId="12" xfId="0" applyNumberFormat="1" applyFont="1" applyBorder="1"/>
    <xf numFmtId="0" fontId="5" fillId="0" borderId="17" xfId="0" applyFont="1" applyBorder="1"/>
    <xf numFmtId="0" fontId="7" fillId="0" borderId="13" xfId="0" applyFont="1" applyBorder="1"/>
    <xf numFmtId="0" fontId="7" fillId="0" borderId="17" xfId="0" applyFont="1" applyBorder="1"/>
    <xf numFmtId="0" fontId="5" fillId="0" borderId="12" xfId="0" applyFont="1" applyBorder="1"/>
    <xf numFmtId="49" fontId="7" fillId="0" borderId="0" xfId="0" applyNumberFormat="1" applyFont="1"/>
    <xf numFmtId="0" fontId="5" fillId="0" borderId="0" xfId="0" applyFont="1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8" xfId="1" applyNumberFormat="1" applyFont="1" applyBorder="1" applyAlignment="1"/>
    <xf numFmtId="164" fontId="7" fillId="0" borderId="0" xfId="1" applyNumberFormat="1" applyFont="1" applyBorder="1" applyAlignment="1"/>
    <xf numFmtId="164" fontId="7" fillId="0" borderId="9" xfId="1" applyNumberFormat="1" applyFont="1" applyBorder="1" applyAlignment="1"/>
    <xf numFmtId="164" fontId="7" fillId="0" borderId="10" xfId="1" applyNumberFormat="1" applyFont="1" applyBorder="1" applyAlignment="1"/>
    <xf numFmtId="164" fontId="7" fillId="0" borderId="8" xfId="1" applyNumberFormat="1" applyFont="1" applyBorder="1" applyAlignment="1">
      <alignment horizontal="center"/>
    </xf>
    <xf numFmtId="164" fontId="7" fillId="0" borderId="9" xfId="1" applyNumberFormat="1" applyFont="1" applyBorder="1" applyAlignment="1">
      <alignment horizontal="center"/>
    </xf>
    <xf numFmtId="164" fontId="7" fillId="0" borderId="11" xfId="1" applyNumberFormat="1" applyFont="1" applyBorder="1" applyAlignment="1">
      <alignment horizontal="center"/>
    </xf>
    <xf numFmtId="164" fontId="7" fillId="0" borderId="10" xfId="1" applyNumberFormat="1" applyFont="1" applyBorder="1" applyAlignment="1">
      <alignment horizontal="center"/>
    </xf>
    <xf numFmtId="164" fontId="7" fillId="0" borderId="21" xfId="1" applyNumberFormat="1" applyFont="1" applyBorder="1" applyAlignment="1">
      <alignment horizontal="center"/>
    </xf>
    <xf numFmtId="164" fontId="7" fillId="0" borderId="23" xfId="1" applyNumberFormat="1" applyFont="1" applyBorder="1" applyAlignment="1">
      <alignment horizontal="center"/>
    </xf>
    <xf numFmtId="164" fontId="7" fillId="0" borderId="27" xfId="1" applyNumberFormat="1" applyFont="1" applyBorder="1" applyAlignment="1">
      <alignment horizontal="center"/>
    </xf>
    <xf numFmtId="164" fontId="7" fillId="0" borderId="22" xfId="1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64" fontId="7" fillId="0" borderId="9" xfId="1" applyNumberFormat="1" applyFont="1" applyBorder="1"/>
    <xf numFmtId="164" fontId="7" fillId="0" borderId="10" xfId="1" applyNumberFormat="1" applyFont="1" applyBorder="1"/>
    <xf numFmtId="164" fontId="7" fillId="0" borderId="21" xfId="1" applyNumberFormat="1" applyFont="1" applyBorder="1"/>
    <xf numFmtId="164" fontId="7" fillId="0" borderId="23" xfId="1" applyNumberFormat="1" applyFont="1" applyBorder="1"/>
    <xf numFmtId="164" fontId="7" fillId="0" borderId="27" xfId="1" applyNumberFormat="1" applyFont="1" applyBorder="1"/>
    <xf numFmtId="164" fontId="7" fillId="0" borderId="22" xfId="1" applyNumberFormat="1" applyFont="1" applyBorder="1"/>
    <xf numFmtId="164" fontId="7" fillId="0" borderId="28" xfId="1" applyNumberFormat="1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164" fontId="3" fillId="0" borderId="8" xfId="0" applyNumberFormat="1" applyFont="1" applyBorder="1"/>
    <xf numFmtId="164" fontId="3" fillId="0" borderId="0" xfId="0" applyNumberFormat="1" applyFont="1" applyBorder="1"/>
    <xf numFmtId="164" fontId="3" fillId="0" borderId="9" xfId="0" applyNumberFormat="1" applyFont="1" applyBorder="1"/>
    <xf numFmtId="164" fontId="3" fillId="0" borderId="17" xfId="0" applyNumberFormat="1" applyFont="1" applyBorder="1"/>
    <xf numFmtId="164" fontId="3" fillId="0" borderId="11" xfId="0" applyNumberFormat="1" applyFont="1" applyBorder="1"/>
    <xf numFmtId="164" fontId="3" fillId="0" borderId="8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4" fontId="3" fillId="0" borderId="9" xfId="1" applyNumberFormat="1" applyFont="1" applyBorder="1" applyAlignment="1">
      <alignment horizontal="right"/>
    </xf>
    <xf numFmtId="164" fontId="3" fillId="0" borderId="29" xfId="1" applyNumberFormat="1" applyFont="1" applyBorder="1" applyAlignment="1">
      <alignment horizontal="right"/>
    </xf>
    <xf numFmtId="164" fontId="3" fillId="0" borderId="15" xfId="1" applyNumberFormat="1" applyFont="1" applyBorder="1" applyAlignment="1">
      <alignment horizontal="right"/>
    </xf>
    <xf numFmtId="164" fontId="3" fillId="0" borderId="30" xfId="1" applyNumberFormat="1" applyFont="1" applyBorder="1" applyAlignment="1">
      <alignment horizontal="right"/>
    </xf>
    <xf numFmtId="164" fontId="3" fillId="0" borderId="31" xfId="1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5" fillId="0" borderId="8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5" fillId="0" borderId="8" xfId="1" applyNumberFormat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164" fontId="7" fillId="0" borderId="19" xfId="1" applyNumberFormat="1" applyFont="1" applyFill="1" applyBorder="1"/>
    <xf numFmtId="0" fontId="1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5" fillId="0" borderId="8" xfId="1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/>
    <xf numFmtId="0" fontId="2" fillId="0" borderId="10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8" xfId="0" applyFont="1" applyBorder="1"/>
    <xf numFmtId="164" fontId="3" fillId="0" borderId="9" xfId="1" applyNumberFormat="1" applyFont="1" applyBorder="1"/>
    <xf numFmtId="164" fontId="3" fillId="0" borderId="0" xfId="1" applyNumberFormat="1" applyFont="1" applyBorder="1"/>
    <xf numFmtId="164" fontId="3" fillId="0" borderId="10" xfId="1" applyNumberFormat="1" applyFont="1" applyBorder="1"/>
    <xf numFmtId="164" fontId="2" fillId="0" borderId="9" xfId="1" applyNumberFormat="1" applyFont="1" applyBorder="1"/>
    <xf numFmtId="164" fontId="2" fillId="0" borderId="10" xfId="1" applyNumberFormat="1" applyFont="1" applyBorder="1"/>
    <xf numFmtId="164" fontId="2" fillId="0" borderId="13" xfId="1" applyNumberFormat="1" applyFont="1" applyBorder="1"/>
    <xf numFmtId="164" fontId="2" fillId="0" borderId="14" xfId="1" applyNumberFormat="1" applyFont="1" applyBorder="1"/>
    <xf numFmtId="164" fontId="2" fillId="0" borderId="3" xfId="1" applyNumberFormat="1" applyFont="1" applyBorder="1"/>
    <xf numFmtId="0" fontId="8" fillId="0" borderId="0" xfId="0" applyFont="1" applyBorder="1"/>
    <xf numFmtId="164" fontId="2" fillId="0" borderId="11" xfId="1" applyNumberFormat="1" applyFont="1" applyBorder="1"/>
    <xf numFmtId="164" fontId="2" fillId="0" borderId="15" xfId="1" applyNumberFormat="1" applyFont="1" applyBorder="1"/>
    <xf numFmtId="164" fontId="2" fillId="0" borderId="16" xfId="1" applyNumberFormat="1" applyFont="1" applyBorder="1"/>
    <xf numFmtId="164" fontId="3" fillId="0" borderId="12" xfId="1" applyNumberFormat="1" applyFont="1" applyBorder="1"/>
    <xf numFmtId="164" fontId="2" fillId="0" borderId="9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2" fillId="0" borderId="10" xfId="1" applyNumberFormat="1" applyFont="1" applyBorder="1" applyAlignment="1">
      <alignment vertical="center"/>
    </xf>
    <xf numFmtId="164" fontId="2" fillId="0" borderId="15" xfId="1" applyNumberFormat="1" applyFont="1" applyBorder="1" applyAlignment="1">
      <alignment vertical="center"/>
    </xf>
    <xf numFmtId="164" fontId="2" fillId="0" borderId="16" xfId="1" applyNumberFormat="1" applyFont="1" applyBorder="1" applyAlignment="1">
      <alignment vertical="center"/>
    </xf>
    <xf numFmtId="0" fontId="3" fillId="0" borderId="17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Border="1"/>
    <xf numFmtId="43" fontId="2" fillId="0" borderId="11" xfId="1" applyFont="1" applyBorder="1"/>
    <xf numFmtId="43" fontId="2" fillId="0" borderId="13" xfId="1" applyFont="1" applyBorder="1"/>
    <xf numFmtId="164" fontId="3" fillId="0" borderId="0" xfId="1" applyNumberFormat="1" applyFont="1"/>
    <xf numFmtId="0" fontId="3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4</xdr:row>
      <xdr:rowOff>190500</xdr:rowOff>
    </xdr:from>
    <xdr:to>
      <xdr:col>4</xdr:col>
      <xdr:colOff>342900</xdr:colOff>
      <xdr:row>4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533775" y="12763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762000</xdr:colOff>
      <xdr:row>4</xdr:row>
      <xdr:rowOff>190500</xdr:rowOff>
    </xdr:from>
    <xdr:to>
      <xdr:col>7</xdr:col>
      <xdr:colOff>857250</xdr:colOff>
      <xdr:row>4</xdr:row>
      <xdr:rowOff>200025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24675" y="1276350"/>
          <a:ext cx="952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104775</xdr:colOff>
      <xdr:row>22</xdr:row>
      <xdr:rowOff>180975</xdr:rowOff>
    </xdr:from>
    <xdr:to>
      <xdr:col>4</xdr:col>
      <xdr:colOff>314325</xdr:colOff>
      <xdr:row>22</xdr:row>
      <xdr:rowOff>190500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3562350" y="5448300"/>
          <a:ext cx="2095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685800</xdr:colOff>
      <xdr:row>22</xdr:row>
      <xdr:rowOff>190500</xdr:rowOff>
    </xdr:from>
    <xdr:to>
      <xdr:col>7</xdr:col>
      <xdr:colOff>857250</xdr:colOff>
      <xdr:row>22</xdr:row>
      <xdr:rowOff>190500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848475" y="545782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i%20Mean/wm/My%20Documents/Merge%20Energy/Consol%20Group%20Ac/consol%20YE%20Jan%202014/PE%2031%20OCT%202013/MEBCONSOL%2031%20OCT%202013%20(Final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-ann sum"/>
      <sheetName val="PL-ann"/>
      <sheetName val="Equity-ann"/>
      <sheetName val="CF-Ann"/>
      <sheetName val="CF 10.13"/>
      <sheetName val="CBS 10.13 CF"/>
      <sheetName val="CBS 10.13"/>
      <sheetName val="CPL-rpt qtr"/>
      <sheetName val="CPL-rpt accum"/>
      <sheetName val="consol-aje"/>
      <sheetName val="consol-aje (2)"/>
      <sheetName val="S3"/>
      <sheetName val="S3 (2)"/>
      <sheetName val="S3-sum"/>
      <sheetName val="GW"/>
      <sheetName val="Sheet1"/>
      <sheetName val="MEBPVreno"/>
    </sheetNames>
    <sheetDataSet>
      <sheetData sheetId="0">
        <row r="2">
          <cell r="A2" t="str">
            <v>QUARTERLY REPORT FOR THE THIRD QUARTER ENDED 31 OCTOBER 2013</v>
          </cell>
        </row>
      </sheetData>
      <sheetData sheetId="1"/>
      <sheetData sheetId="2">
        <row r="2">
          <cell r="A2" t="str">
            <v>QUARTERLY REPORT FOR THE THIRD QUARTER ENDED 31 OCTOBER 2013</v>
          </cell>
        </row>
        <row r="15">
          <cell r="F15">
            <v>20078</v>
          </cell>
          <cell r="I15">
            <v>114871</v>
          </cell>
        </row>
        <row r="17">
          <cell r="F17">
            <v>-17802</v>
          </cell>
          <cell r="I17">
            <v>-107502</v>
          </cell>
        </row>
        <row r="19">
          <cell r="F19">
            <v>-2108</v>
          </cell>
          <cell r="I19">
            <v>-6334</v>
          </cell>
        </row>
        <row r="25">
          <cell r="F25">
            <v>0</v>
          </cell>
          <cell r="I25">
            <v>0</v>
          </cell>
        </row>
        <row r="27">
          <cell r="F27">
            <v>80</v>
          </cell>
          <cell r="I27">
            <v>268</v>
          </cell>
        </row>
        <row r="32">
          <cell r="F32">
            <v>-12</v>
          </cell>
          <cell r="I32">
            <v>-33</v>
          </cell>
        </row>
        <row r="34">
          <cell r="F34">
            <v>-3</v>
          </cell>
          <cell r="I34">
            <v>-20</v>
          </cell>
        </row>
        <row r="38">
          <cell r="F38">
            <v>-4</v>
          </cell>
          <cell r="I38">
            <v>-108</v>
          </cell>
        </row>
        <row r="40">
          <cell r="I40">
            <v>-259</v>
          </cell>
        </row>
      </sheetData>
      <sheetData sheetId="3">
        <row r="2">
          <cell r="A2" t="str">
            <v>QUARTERLY REPORT FOR THE THIRD QUARTER ENDED 31 OCTOBER 2013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P71"/>
  <sheetViews>
    <sheetView topLeftCell="A19" workbookViewId="0">
      <selection activeCell="F8" sqref="F8"/>
    </sheetView>
  </sheetViews>
  <sheetFormatPr defaultRowHeight="12.75"/>
  <cols>
    <col min="1" max="1" width="5.28515625" customWidth="1"/>
    <col min="5" max="6" width="9.28515625" customWidth="1"/>
    <col min="7" max="7" width="10" customWidth="1"/>
    <col min="8" max="8" width="18.28515625" customWidth="1"/>
    <col min="9" max="9" width="0.140625" hidden="1" customWidth="1"/>
    <col min="10" max="10" width="16.7109375" customWidth="1"/>
    <col min="11" max="11" width="5.42578125" customWidth="1"/>
    <col min="12" max="12" width="23.5703125" customWidth="1"/>
    <col min="13" max="14" width="15" customWidth="1"/>
    <col min="15" max="15" width="16.42578125" customWidth="1"/>
    <col min="16" max="16" width="15" customWidth="1"/>
  </cols>
  <sheetData>
    <row r="1" spans="1:16" ht="24.75" customHeight="1">
      <c r="A1" s="184" t="s">
        <v>0</v>
      </c>
      <c r="B1" s="183"/>
      <c r="C1" s="183"/>
      <c r="D1" s="183"/>
      <c r="E1" s="183"/>
      <c r="F1" s="183"/>
      <c r="G1" s="183"/>
      <c r="H1" s="183"/>
      <c r="I1" s="183"/>
      <c r="J1" s="167"/>
      <c r="K1" s="1"/>
      <c r="N1" s="2"/>
      <c r="O1" s="2"/>
      <c r="P1" s="2"/>
    </row>
    <row r="2" spans="1:16" ht="24.75" customHeight="1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3"/>
      <c r="N2" s="2"/>
      <c r="O2" s="2"/>
      <c r="P2" s="2"/>
    </row>
    <row r="3" spans="1:16" ht="24" customHeight="1">
      <c r="A3" s="185" t="s">
        <v>2</v>
      </c>
      <c r="B3" s="186"/>
      <c r="C3" s="186"/>
      <c r="D3" s="186"/>
      <c r="E3" s="186"/>
      <c r="F3" s="186"/>
      <c r="G3" s="186"/>
      <c r="H3" s="186"/>
      <c r="I3" s="186"/>
      <c r="J3" s="187"/>
      <c r="K3" s="4"/>
      <c r="N3" s="2"/>
      <c r="O3" s="2"/>
      <c r="P3" s="2"/>
    </row>
    <row r="4" spans="1:16" ht="15.75">
      <c r="A4" s="5"/>
      <c r="B4" s="6"/>
      <c r="C4" s="5"/>
      <c r="D4" s="6"/>
      <c r="E4" s="6"/>
      <c r="F4" s="7"/>
      <c r="G4" s="7"/>
      <c r="H4" s="7"/>
      <c r="I4" s="7"/>
      <c r="J4" s="7"/>
      <c r="K4" s="7"/>
      <c r="N4" s="2"/>
      <c r="O4" s="2"/>
      <c r="P4" s="2"/>
    </row>
    <row r="5" spans="1:16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N5" s="8"/>
      <c r="O5" s="2"/>
      <c r="P5" s="2"/>
    </row>
    <row r="6" spans="1:16" ht="18">
      <c r="A6" s="190"/>
      <c r="B6" s="191"/>
      <c r="C6" s="191"/>
      <c r="D6" s="191"/>
      <c r="E6" s="191"/>
      <c r="F6" s="191"/>
      <c r="G6" s="191"/>
      <c r="H6" s="139" t="s">
        <v>3</v>
      </c>
      <c r="I6" s="191"/>
      <c r="J6" s="192" t="s">
        <v>4</v>
      </c>
      <c r="K6" s="9"/>
      <c r="L6" s="11"/>
      <c r="M6" s="2"/>
      <c r="N6" s="10"/>
      <c r="O6" s="11"/>
      <c r="P6" s="10"/>
    </row>
    <row r="7" spans="1:16" ht="18">
      <c r="A7" s="146"/>
      <c r="B7" s="26"/>
      <c r="C7" s="26"/>
      <c r="D7" s="26"/>
      <c r="E7" s="26"/>
      <c r="F7" s="26"/>
      <c r="G7" s="26"/>
      <c r="H7" s="142" t="s">
        <v>5</v>
      </c>
      <c r="I7" s="193"/>
      <c r="J7" s="194" t="s">
        <v>5</v>
      </c>
      <c r="K7" s="9"/>
      <c r="L7" s="160"/>
      <c r="M7" s="2"/>
      <c r="N7" s="10"/>
      <c r="O7" s="10"/>
      <c r="P7" s="10"/>
    </row>
    <row r="8" spans="1:16" ht="18">
      <c r="A8" s="146"/>
      <c r="B8" s="26"/>
      <c r="C8" s="26"/>
      <c r="D8" s="26"/>
      <c r="E8" s="26"/>
      <c r="F8" s="26"/>
      <c r="G8" s="26"/>
      <c r="H8" s="195" t="s">
        <v>6</v>
      </c>
      <c r="I8" s="193"/>
      <c r="J8" s="196" t="s">
        <v>7</v>
      </c>
      <c r="K8" s="12"/>
      <c r="L8" s="161"/>
      <c r="M8" s="2"/>
      <c r="N8" s="10"/>
      <c r="O8" s="11"/>
      <c r="P8" s="10"/>
    </row>
    <row r="9" spans="1:16" ht="18">
      <c r="A9" s="146"/>
      <c r="B9" s="26"/>
      <c r="C9" s="26"/>
      <c r="D9" s="26"/>
      <c r="E9" s="26"/>
      <c r="F9" s="26"/>
      <c r="G9" s="26"/>
      <c r="H9" s="145" t="s">
        <v>8</v>
      </c>
      <c r="I9" s="197"/>
      <c r="J9" s="198" t="s">
        <v>8</v>
      </c>
      <c r="K9" s="9"/>
      <c r="L9" s="11"/>
      <c r="M9" s="2"/>
      <c r="N9" s="10"/>
      <c r="O9" s="10"/>
      <c r="P9" s="10"/>
    </row>
    <row r="10" spans="1:16" ht="18">
      <c r="A10" s="199" t="s">
        <v>9</v>
      </c>
      <c r="B10" s="26"/>
      <c r="C10" s="26"/>
      <c r="D10" s="26"/>
      <c r="E10" s="26"/>
      <c r="F10" s="26"/>
      <c r="G10" s="26"/>
      <c r="H10" s="142"/>
      <c r="I10" s="193"/>
      <c r="J10" s="194"/>
      <c r="K10" s="9"/>
      <c r="L10" s="2"/>
      <c r="M10" s="2"/>
      <c r="N10" s="2"/>
      <c r="O10" s="2"/>
      <c r="P10" s="2"/>
    </row>
    <row r="11" spans="1:16" ht="18">
      <c r="A11" s="199" t="s">
        <v>10</v>
      </c>
      <c r="B11" s="26"/>
      <c r="C11" s="26"/>
      <c r="D11" s="26"/>
      <c r="E11" s="26"/>
      <c r="F11" s="26"/>
      <c r="G11" s="26"/>
      <c r="H11" s="200"/>
      <c r="I11" s="201"/>
      <c r="J11" s="202"/>
      <c r="K11" s="13"/>
      <c r="L11" s="2"/>
      <c r="M11" s="2"/>
      <c r="N11" s="2"/>
      <c r="O11" s="2"/>
      <c r="P11" s="2"/>
    </row>
    <row r="12" spans="1:16" ht="18">
      <c r="A12" s="146"/>
      <c r="B12" s="26" t="s">
        <v>11</v>
      </c>
      <c r="C12" s="26"/>
      <c r="D12" s="26"/>
      <c r="E12" s="26"/>
      <c r="F12" s="26"/>
      <c r="G12" s="26"/>
      <c r="H12" s="203">
        <v>20674</v>
      </c>
      <c r="I12" s="201"/>
      <c r="J12" s="204">
        <v>21243</v>
      </c>
      <c r="K12" s="14"/>
      <c r="L12" s="16"/>
      <c r="M12" s="2"/>
      <c r="N12" s="15"/>
      <c r="O12" s="15"/>
      <c r="P12" s="15"/>
    </row>
    <row r="13" spans="1:16" ht="18">
      <c r="A13" s="146"/>
      <c r="B13" s="26" t="s">
        <v>12</v>
      </c>
      <c r="C13" s="26"/>
      <c r="D13" s="26"/>
      <c r="E13" s="26"/>
      <c r="F13" s="26"/>
      <c r="G13" s="26"/>
      <c r="H13" s="203">
        <v>8185</v>
      </c>
      <c r="I13" s="201"/>
      <c r="J13" s="204">
        <v>8185</v>
      </c>
      <c r="K13" s="14"/>
      <c r="L13" s="16"/>
      <c r="M13" s="2"/>
      <c r="N13" s="15"/>
      <c r="O13" s="15"/>
      <c r="P13" s="15"/>
    </row>
    <row r="14" spans="1:16" ht="18">
      <c r="A14" s="146"/>
      <c r="B14" s="26" t="s">
        <v>13</v>
      </c>
      <c r="C14" s="26"/>
      <c r="D14" s="26"/>
      <c r="E14" s="26"/>
      <c r="F14" s="26"/>
      <c r="G14" s="26"/>
      <c r="H14" s="203">
        <v>2371</v>
      </c>
      <c r="I14" s="201"/>
      <c r="J14" s="204">
        <v>2378</v>
      </c>
      <c r="K14" s="14"/>
      <c r="L14" s="16"/>
      <c r="M14" s="2"/>
      <c r="N14" s="15"/>
      <c r="O14" s="15"/>
      <c r="P14" s="15"/>
    </row>
    <row r="15" spans="1:16" ht="18">
      <c r="A15" s="146"/>
      <c r="B15" s="26" t="s">
        <v>14</v>
      </c>
      <c r="C15" s="26"/>
      <c r="D15" s="26"/>
      <c r="E15" s="26"/>
      <c r="F15" s="26"/>
      <c r="G15" s="26"/>
      <c r="H15" s="203">
        <v>1051</v>
      </c>
      <c r="I15" s="201"/>
      <c r="J15" s="205">
        <v>154</v>
      </c>
      <c r="K15" s="14"/>
      <c r="L15" s="16"/>
      <c r="M15" s="2"/>
      <c r="N15" s="15"/>
      <c r="O15" s="15"/>
      <c r="P15" s="15"/>
    </row>
    <row r="16" spans="1:16" ht="18">
      <c r="A16" s="146"/>
      <c r="B16" s="26"/>
      <c r="C16" s="26"/>
      <c r="D16" s="26"/>
      <c r="E16" s="26"/>
      <c r="F16" s="26"/>
      <c r="G16" s="26"/>
      <c r="H16" s="206">
        <f>SUM(H12:H15)</f>
        <v>32281</v>
      </c>
      <c r="I16" s="201"/>
      <c r="J16" s="207">
        <f>SUM(J12:J15)</f>
        <v>31960</v>
      </c>
      <c r="K16" s="14"/>
      <c r="L16" s="16"/>
      <c r="M16" s="2"/>
      <c r="N16" s="15"/>
      <c r="O16" s="15"/>
      <c r="P16" s="15"/>
    </row>
    <row r="17" spans="1:16" ht="18">
      <c r="A17" s="146"/>
      <c r="B17" s="26"/>
      <c r="C17" s="26"/>
      <c r="D17" s="26"/>
      <c r="E17" s="26"/>
      <c r="F17" s="26"/>
      <c r="G17" s="26"/>
      <c r="H17" s="203"/>
      <c r="I17" s="201"/>
      <c r="J17" s="204"/>
      <c r="K17" s="14"/>
      <c r="L17" s="16"/>
      <c r="M17" s="2"/>
      <c r="N17" s="15"/>
      <c r="O17" s="15"/>
      <c r="P17" s="15"/>
    </row>
    <row r="18" spans="1:16" ht="18">
      <c r="A18" s="199" t="s">
        <v>15</v>
      </c>
      <c r="B18" s="26"/>
      <c r="C18" s="26"/>
      <c r="D18" s="26"/>
      <c r="E18" s="26"/>
      <c r="F18" s="26"/>
      <c r="G18" s="26"/>
      <c r="H18" s="203"/>
      <c r="I18" s="201"/>
      <c r="J18" s="204"/>
      <c r="K18" s="14"/>
      <c r="L18" s="16"/>
      <c r="M18" s="2"/>
      <c r="N18" s="15"/>
      <c r="O18" s="15"/>
      <c r="P18" s="15"/>
    </row>
    <row r="19" spans="1:16" ht="18">
      <c r="A19" s="199"/>
      <c r="B19" s="26" t="s">
        <v>16</v>
      </c>
      <c r="C19" s="26"/>
      <c r="D19" s="26"/>
      <c r="E19" s="26"/>
      <c r="F19" s="26"/>
      <c r="G19" s="26"/>
      <c r="H19" s="203">
        <v>25</v>
      </c>
      <c r="I19" s="201"/>
      <c r="J19" s="204">
        <v>29</v>
      </c>
      <c r="K19" s="14"/>
      <c r="L19" s="16"/>
      <c r="M19" s="2"/>
      <c r="N19" s="15"/>
      <c r="O19" s="15"/>
      <c r="P19" s="15"/>
    </row>
    <row r="20" spans="1:16" ht="18">
      <c r="A20" s="146"/>
      <c r="B20" s="26" t="s">
        <v>17</v>
      </c>
      <c r="C20" s="208"/>
      <c r="D20" s="26"/>
      <c r="E20" s="26"/>
      <c r="F20" s="26"/>
      <c r="G20" s="26"/>
      <c r="H20" s="203">
        <v>26400</v>
      </c>
      <c r="I20" s="201"/>
      <c r="J20" s="204">
        <v>27817</v>
      </c>
      <c r="K20" s="14"/>
      <c r="L20" s="16"/>
      <c r="M20" s="2"/>
      <c r="N20" s="15"/>
      <c r="O20" s="15"/>
      <c r="P20" s="15"/>
    </row>
    <row r="21" spans="1:16" ht="18" hidden="1">
      <c r="A21" s="146"/>
      <c r="B21" s="26" t="s">
        <v>18</v>
      </c>
      <c r="C21" s="208"/>
      <c r="D21" s="26"/>
      <c r="E21" s="26"/>
      <c r="F21" s="26"/>
      <c r="G21" s="26"/>
      <c r="H21" s="203">
        <v>0</v>
      </c>
      <c r="I21" s="201"/>
      <c r="J21" s="204">
        <v>0</v>
      </c>
      <c r="K21" s="14"/>
      <c r="L21" s="16"/>
      <c r="M21" s="2"/>
      <c r="N21" s="15"/>
      <c r="O21" s="15"/>
      <c r="P21" s="15"/>
    </row>
    <row r="22" spans="1:16" ht="18">
      <c r="A22" s="146"/>
      <c r="B22" s="26" t="s">
        <v>19</v>
      </c>
      <c r="C22" s="208"/>
      <c r="D22" s="26"/>
      <c r="E22" s="26"/>
      <c r="F22" s="26"/>
      <c r="G22" s="26"/>
      <c r="H22" s="203">
        <v>23253</v>
      </c>
      <c r="I22" s="201"/>
      <c r="J22" s="204">
        <v>16830</v>
      </c>
      <c r="K22" s="14"/>
      <c r="L22" s="16"/>
      <c r="M22" s="2"/>
      <c r="N22" s="15"/>
      <c r="O22" s="15"/>
      <c r="P22" s="15"/>
    </row>
    <row r="23" spans="1:16" ht="18">
      <c r="A23" s="146"/>
      <c r="B23" s="26" t="s">
        <v>20</v>
      </c>
      <c r="C23" s="208"/>
      <c r="D23" s="26"/>
      <c r="E23" s="26"/>
      <c r="F23" s="26"/>
      <c r="G23" s="26"/>
      <c r="H23" s="203">
        <v>1788</v>
      </c>
      <c r="I23" s="201"/>
      <c r="J23" s="204">
        <v>1278</v>
      </c>
      <c r="K23" s="14"/>
      <c r="L23" s="16"/>
      <c r="M23" s="2"/>
      <c r="N23" s="15"/>
      <c r="O23" s="15"/>
      <c r="P23" s="15"/>
    </row>
    <row r="24" spans="1:16" ht="18">
      <c r="A24" s="146"/>
      <c r="B24" s="26" t="s">
        <v>21</v>
      </c>
      <c r="C24" s="208"/>
      <c r="D24" s="26"/>
      <c r="E24" s="26"/>
      <c r="F24" s="26"/>
      <c r="G24" s="26"/>
      <c r="H24" s="203">
        <v>108</v>
      </c>
      <c r="I24" s="201"/>
      <c r="J24" s="204">
        <v>139</v>
      </c>
      <c r="K24" s="14"/>
      <c r="L24" s="16"/>
      <c r="M24" s="2"/>
      <c r="N24" s="15"/>
      <c r="O24" s="15"/>
      <c r="P24" s="15"/>
    </row>
    <row r="25" spans="1:16" ht="18">
      <c r="A25" s="146"/>
      <c r="B25" s="26" t="s">
        <v>22</v>
      </c>
      <c r="C25" s="208"/>
      <c r="D25" s="26"/>
      <c r="E25" s="26"/>
      <c r="F25" s="26"/>
      <c r="G25" s="26"/>
      <c r="H25" s="203">
        <v>141</v>
      </c>
      <c r="I25" s="201"/>
      <c r="J25" s="204">
        <v>141</v>
      </c>
      <c r="K25" s="14"/>
      <c r="L25" s="16"/>
      <c r="M25" s="2"/>
      <c r="N25" s="15"/>
      <c r="O25" s="15"/>
      <c r="P25" s="15"/>
    </row>
    <row r="26" spans="1:16" ht="18">
      <c r="A26" s="146"/>
      <c r="B26" s="26" t="s">
        <v>23</v>
      </c>
      <c r="C26" s="208"/>
      <c r="D26" s="26"/>
      <c r="E26" s="26"/>
      <c r="F26" s="26"/>
      <c r="G26" s="26"/>
      <c r="H26" s="203">
        <v>5971</v>
      </c>
      <c r="I26" s="201"/>
      <c r="J26" s="204">
        <v>7844</v>
      </c>
      <c r="K26" s="14"/>
      <c r="L26" s="16"/>
      <c r="M26" s="2"/>
      <c r="N26" s="15"/>
      <c r="O26" s="15"/>
      <c r="P26" s="15"/>
    </row>
    <row r="27" spans="1:16" ht="18">
      <c r="A27" s="146"/>
      <c r="B27" s="26" t="s">
        <v>24</v>
      </c>
      <c r="C27" s="208"/>
      <c r="D27" s="26"/>
      <c r="E27" s="26"/>
      <c r="F27" s="26"/>
      <c r="G27" s="26"/>
      <c r="H27" s="209">
        <v>1741</v>
      </c>
      <c r="I27" s="201"/>
      <c r="J27" s="205">
        <v>2248</v>
      </c>
      <c r="K27" s="14"/>
      <c r="L27" s="16"/>
      <c r="M27" s="2"/>
      <c r="N27" s="15"/>
      <c r="O27" s="15"/>
      <c r="P27" s="15"/>
    </row>
    <row r="28" spans="1:16" ht="18">
      <c r="A28" s="146"/>
      <c r="B28" s="26"/>
      <c r="C28" s="26"/>
      <c r="D28" s="26"/>
      <c r="E28" s="26"/>
      <c r="F28" s="26"/>
      <c r="G28" s="26"/>
      <c r="H28" s="206">
        <f>SUM(H19:H27)</f>
        <v>59427</v>
      </c>
      <c r="I28" s="201"/>
      <c r="J28" s="207">
        <f>SUM(J19:J27)</f>
        <v>56326</v>
      </c>
      <c r="K28" s="14"/>
      <c r="L28" s="17"/>
      <c r="M28" s="2"/>
      <c r="N28" s="15"/>
      <c r="O28" s="15"/>
      <c r="P28" s="15"/>
    </row>
    <row r="29" spans="1:16" ht="18">
      <c r="A29" s="146"/>
      <c r="B29" s="26"/>
      <c r="C29" s="26"/>
      <c r="D29" s="26"/>
      <c r="E29" s="26"/>
      <c r="F29" s="26"/>
      <c r="G29" s="26"/>
      <c r="H29" s="203"/>
      <c r="I29" s="201"/>
      <c r="J29" s="204"/>
      <c r="K29" s="14"/>
      <c r="L29" s="17"/>
      <c r="M29" s="2"/>
      <c r="N29" s="15"/>
      <c r="O29" s="15"/>
      <c r="P29" s="15"/>
    </row>
    <row r="30" spans="1:16" ht="18.75" thickBot="1">
      <c r="A30" s="199" t="s">
        <v>25</v>
      </c>
      <c r="B30" s="26"/>
      <c r="C30" s="26"/>
      <c r="D30" s="26"/>
      <c r="E30" s="26"/>
      <c r="F30" s="26"/>
      <c r="G30" s="26"/>
      <c r="H30" s="210">
        <f>H16+H28</f>
        <v>91708</v>
      </c>
      <c r="I30" s="201"/>
      <c r="J30" s="211">
        <f>J16+J28</f>
        <v>88286</v>
      </c>
      <c r="K30" s="14"/>
      <c r="L30" s="17"/>
      <c r="M30" s="2"/>
      <c r="N30" s="17"/>
      <c r="O30" s="17"/>
      <c r="P30" s="17"/>
    </row>
    <row r="31" spans="1:16" ht="18">
      <c r="A31" s="146"/>
      <c r="B31" s="26"/>
      <c r="C31" s="26"/>
      <c r="D31" s="26"/>
      <c r="E31" s="26"/>
      <c r="F31" s="26"/>
      <c r="G31" s="26"/>
      <c r="H31" s="203"/>
      <c r="I31" s="201"/>
      <c r="J31" s="204"/>
      <c r="K31" s="14"/>
      <c r="L31" s="16"/>
      <c r="M31" s="2"/>
      <c r="N31" s="15"/>
      <c r="O31" s="15"/>
      <c r="P31" s="15"/>
    </row>
    <row r="32" spans="1:16" ht="18">
      <c r="A32" s="199" t="s">
        <v>26</v>
      </c>
      <c r="B32" s="26"/>
      <c r="C32" s="26"/>
      <c r="D32" s="26"/>
      <c r="E32" s="26"/>
      <c r="F32" s="26"/>
      <c r="G32" s="26"/>
      <c r="H32" s="203"/>
      <c r="I32" s="201"/>
      <c r="J32" s="204"/>
      <c r="K32" s="14"/>
      <c r="L32" s="16"/>
      <c r="M32" s="2"/>
      <c r="N32" s="15"/>
      <c r="O32" s="15"/>
      <c r="P32" s="15"/>
    </row>
    <row r="33" spans="1:16" ht="18">
      <c r="A33" s="199" t="s">
        <v>27</v>
      </c>
      <c r="B33" s="26"/>
      <c r="C33" s="26"/>
      <c r="D33" s="26"/>
      <c r="E33" s="26"/>
      <c r="F33" s="26"/>
      <c r="G33" s="26"/>
      <c r="H33" s="203"/>
      <c r="I33" s="201"/>
      <c r="J33" s="204"/>
      <c r="K33" s="14"/>
      <c r="L33" s="16"/>
      <c r="M33" s="2"/>
      <c r="N33" s="15"/>
      <c r="O33" s="15"/>
      <c r="P33" s="15"/>
    </row>
    <row r="34" spans="1:16" ht="18">
      <c r="A34" s="146" t="s">
        <v>28</v>
      </c>
      <c r="B34" s="26"/>
      <c r="C34" s="26"/>
      <c r="D34" s="26"/>
      <c r="E34" s="26"/>
      <c r="F34" s="26"/>
      <c r="G34" s="26"/>
      <c r="H34" s="203">
        <v>67000</v>
      </c>
      <c r="I34" s="201"/>
      <c r="J34" s="204">
        <v>67000</v>
      </c>
      <c r="K34" s="14"/>
      <c r="L34" s="16"/>
      <c r="M34" s="2"/>
      <c r="N34" s="15"/>
      <c r="O34" s="15"/>
      <c r="P34" s="15"/>
    </row>
    <row r="35" spans="1:16" ht="18">
      <c r="A35" s="146" t="s">
        <v>29</v>
      </c>
      <c r="B35" s="26"/>
      <c r="C35" s="26"/>
      <c r="D35" s="26"/>
      <c r="E35" s="26"/>
      <c r="F35" s="26"/>
      <c r="G35" s="26"/>
      <c r="H35" s="203"/>
      <c r="I35" s="201"/>
      <c r="J35" s="204"/>
      <c r="K35" s="14"/>
      <c r="L35" s="16"/>
      <c r="M35" s="2"/>
      <c r="N35" s="15"/>
      <c r="O35" s="15"/>
      <c r="P35" s="15"/>
    </row>
    <row r="36" spans="1:16" ht="18">
      <c r="A36" s="146"/>
      <c r="B36" s="26" t="s">
        <v>30</v>
      </c>
      <c r="C36" s="208"/>
      <c r="D36" s="26"/>
      <c r="E36" s="26"/>
      <c r="F36" s="26"/>
      <c r="G36" s="26"/>
      <c r="H36" s="203">
        <v>7713</v>
      </c>
      <c r="I36" s="201"/>
      <c r="J36" s="204">
        <v>7713</v>
      </c>
      <c r="K36" s="14"/>
      <c r="L36" s="16"/>
      <c r="M36" s="2"/>
      <c r="N36" s="15"/>
      <c r="O36" s="15"/>
      <c r="P36" s="15"/>
    </row>
    <row r="37" spans="1:16" ht="18" hidden="1">
      <c r="A37" s="146"/>
      <c r="B37" s="26" t="s">
        <v>31</v>
      </c>
      <c r="C37" s="208"/>
      <c r="D37" s="26"/>
      <c r="E37" s="26"/>
      <c r="F37" s="26"/>
      <c r="G37" s="26"/>
      <c r="H37" s="203">
        <v>0</v>
      </c>
      <c r="I37" s="201"/>
      <c r="J37" s="204">
        <v>0</v>
      </c>
      <c r="K37" s="14"/>
      <c r="L37" s="16"/>
      <c r="M37" s="2"/>
      <c r="N37" s="15"/>
      <c r="O37" s="15"/>
      <c r="P37" s="15"/>
    </row>
    <row r="38" spans="1:16" ht="18">
      <c r="A38" s="146"/>
      <c r="B38" s="26" t="s">
        <v>32</v>
      </c>
      <c r="C38" s="208"/>
      <c r="D38" s="26"/>
      <c r="E38" s="26"/>
      <c r="F38" s="26"/>
      <c r="G38" s="149"/>
      <c r="H38" s="209">
        <v>-21198</v>
      </c>
      <c r="I38" s="212"/>
      <c r="J38" s="205">
        <v>-22692</v>
      </c>
      <c r="K38" s="162"/>
      <c r="L38" s="16"/>
      <c r="M38" s="2"/>
      <c r="N38" s="15"/>
      <c r="O38" s="15"/>
      <c r="P38" s="15"/>
    </row>
    <row r="39" spans="1:16" ht="18">
      <c r="A39" s="146" t="s">
        <v>33</v>
      </c>
      <c r="B39" s="26"/>
      <c r="C39" s="208"/>
      <c r="D39" s="26"/>
      <c r="E39" s="26"/>
      <c r="F39" s="26"/>
      <c r="G39" s="149"/>
      <c r="H39" s="203">
        <f>SUM(H34:H38)</f>
        <v>53515</v>
      </c>
      <c r="I39" s="201"/>
      <c r="J39" s="203">
        <f>SUM(J34:J38)</f>
        <v>52021</v>
      </c>
      <c r="K39" s="14"/>
      <c r="L39" s="17"/>
      <c r="M39" s="2"/>
      <c r="N39" s="15"/>
      <c r="O39" s="15"/>
      <c r="P39" s="15"/>
    </row>
    <row r="40" spans="1:16" ht="18">
      <c r="A40" s="146"/>
      <c r="B40" s="26"/>
      <c r="C40" s="208"/>
      <c r="D40" s="26"/>
      <c r="E40" s="26"/>
      <c r="F40" s="26"/>
      <c r="G40" s="149"/>
      <c r="H40" s="203"/>
      <c r="I40" s="201"/>
      <c r="J40" s="204"/>
      <c r="K40" s="14"/>
      <c r="L40" s="16"/>
      <c r="M40" s="2"/>
      <c r="N40" s="15"/>
      <c r="O40" s="15"/>
      <c r="P40" s="15"/>
    </row>
    <row r="41" spans="1:16" ht="18">
      <c r="A41" s="146" t="s">
        <v>34</v>
      </c>
      <c r="B41" s="26"/>
      <c r="C41" s="26"/>
      <c r="D41" s="26"/>
      <c r="E41" s="26"/>
      <c r="F41" s="26"/>
      <c r="G41" s="149"/>
      <c r="H41" s="203">
        <v>1469</v>
      </c>
      <c r="I41" s="201"/>
      <c r="J41" s="205">
        <v>0</v>
      </c>
      <c r="K41" s="14"/>
      <c r="L41" s="16"/>
      <c r="M41" s="2"/>
      <c r="N41" s="15"/>
      <c r="O41" s="15"/>
      <c r="P41" s="15"/>
    </row>
    <row r="42" spans="1:16" ht="18">
      <c r="A42" s="199" t="s">
        <v>35</v>
      </c>
      <c r="B42" s="26"/>
      <c r="C42" s="26"/>
      <c r="D42" s="26"/>
      <c r="E42" s="26"/>
      <c r="F42" s="26"/>
      <c r="G42" s="26"/>
      <c r="H42" s="206">
        <f>+H41+H39</f>
        <v>54984</v>
      </c>
      <c r="I42" s="201">
        <f>SUM(I34:I38)</f>
        <v>0</v>
      </c>
      <c r="J42" s="206">
        <f>+J41+J39</f>
        <v>52021</v>
      </c>
      <c r="K42" s="14"/>
      <c r="L42" s="19"/>
      <c r="M42" s="2"/>
      <c r="N42" s="15"/>
      <c r="O42" s="18"/>
      <c r="P42" s="15"/>
    </row>
    <row r="43" spans="1:16" ht="18">
      <c r="A43" s="199"/>
      <c r="B43" s="26"/>
      <c r="C43" s="26"/>
      <c r="D43" s="26"/>
      <c r="E43" s="26"/>
      <c r="F43" s="26"/>
      <c r="G43" s="26"/>
      <c r="H43" s="203"/>
      <c r="I43" s="201"/>
      <c r="J43" s="204"/>
      <c r="K43" s="14"/>
      <c r="L43" s="19"/>
      <c r="M43" s="2"/>
      <c r="N43" s="15"/>
      <c r="O43" s="18"/>
      <c r="P43" s="15"/>
    </row>
    <row r="44" spans="1:16" ht="18">
      <c r="A44" s="199" t="s">
        <v>36</v>
      </c>
      <c r="B44" s="26"/>
      <c r="C44" s="26"/>
      <c r="D44" s="26"/>
      <c r="E44" s="26"/>
      <c r="F44" s="26"/>
      <c r="G44" s="26"/>
      <c r="H44" s="203"/>
      <c r="I44" s="201"/>
      <c r="J44" s="204"/>
      <c r="K44" s="14"/>
      <c r="L44" s="16"/>
      <c r="M44" s="2"/>
      <c r="N44" s="16"/>
      <c r="O44" s="18"/>
      <c r="P44" s="15"/>
    </row>
    <row r="45" spans="1:16" ht="18">
      <c r="A45" s="199"/>
      <c r="B45" s="26" t="s">
        <v>37</v>
      </c>
      <c r="C45" s="26"/>
      <c r="D45" s="26"/>
      <c r="E45" s="26"/>
      <c r="F45" s="26"/>
      <c r="G45" s="26"/>
      <c r="H45" s="203">
        <v>456</v>
      </c>
      <c r="I45" s="201"/>
      <c r="J45" s="204">
        <v>648</v>
      </c>
      <c r="K45" s="14"/>
      <c r="L45" s="16"/>
      <c r="M45" s="2"/>
      <c r="N45" s="16"/>
      <c r="O45" s="18"/>
      <c r="P45" s="15"/>
    </row>
    <row r="46" spans="1:16" ht="18">
      <c r="A46" s="199"/>
      <c r="B46" s="26" t="s">
        <v>38</v>
      </c>
      <c r="C46" s="26"/>
      <c r="D46" s="26"/>
      <c r="E46" s="26"/>
      <c r="F46" s="26"/>
      <c r="G46" s="26"/>
      <c r="H46" s="203">
        <v>48</v>
      </c>
      <c r="I46" s="201"/>
      <c r="J46" s="204">
        <v>48</v>
      </c>
      <c r="K46" s="14"/>
      <c r="L46" s="16"/>
      <c r="M46" s="2"/>
      <c r="N46" s="16"/>
      <c r="O46" s="18"/>
      <c r="P46" s="15"/>
    </row>
    <row r="47" spans="1:16" ht="18">
      <c r="A47" s="146"/>
      <c r="B47" s="26"/>
      <c r="C47" s="26"/>
      <c r="D47" s="26"/>
      <c r="E47" s="26"/>
      <c r="F47" s="26"/>
      <c r="G47" s="26"/>
      <c r="H47" s="213"/>
      <c r="I47" s="214"/>
      <c r="J47" s="215"/>
      <c r="K47" s="20"/>
      <c r="L47" s="16"/>
      <c r="M47" s="2"/>
      <c r="N47" s="21"/>
      <c r="O47" s="22"/>
      <c r="P47" s="15"/>
    </row>
    <row r="48" spans="1:16" ht="18">
      <c r="A48" s="199" t="s">
        <v>39</v>
      </c>
      <c r="B48" s="26"/>
      <c r="C48" s="26"/>
      <c r="D48" s="26"/>
      <c r="E48" s="26"/>
      <c r="F48" s="26"/>
      <c r="G48" s="26"/>
      <c r="H48" s="203"/>
      <c r="I48" s="201"/>
      <c r="J48" s="204"/>
      <c r="K48" s="14"/>
      <c r="L48" s="16"/>
      <c r="M48" s="2"/>
      <c r="N48" s="21"/>
      <c r="O48" s="22"/>
      <c r="P48" s="15"/>
    </row>
    <row r="49" spans="1:16" ht="18">
      <c r="A49" s="146"/>
      <c r="B49" s="26" t="s">
        <v>40</v>
      </c>
      <c r="C49" s="208"/>
      <c r="D49" s="26"/>
      <c r="E49" s="26"/>
      <c r="F49" s="26"/>
      <c r="G49" s="26"/>
      <c r="H49" s="203">
        <v>405</v>
      </c>
      <c r="I49" s="201"/>
      <c r="J49" s="204">
        <v>714</v>
      </c>
      <c r="K49" s="14"/>
      <c r="L49" s="16"/>
      <c r="M49" s="2"/>
      <c r="N49" s="21"/>
      <c r="O49" s="22"/>
      <c r="P49" s="15"/>
    </row>
    <row r="50" spans="1:16" ht="18">
      <c r="A50" s="146"/>
      <c r="B50" s="26" t="s">
        <v>41</v>
      </c>
      <c r="C50" s="208"/>
      <c r="D50" s="26"/>
      <c r="E50" s="26"/>
      <c r="F50" s="26"/>
      <c r="G50" s="26"/>
      <c r="H50" s="203">
        <v>12830</v>
      </c>
      <c r="I50" s="201"/>
      <c r="J50" s="204">
        <v>10248</v>
      </c>
      <c r="K50" s="14"/>
      <c r="L50" s="16"/>
      <c r="M50" s="2"/>
      <c r="N50" s="21"/>
      <c r="O50" s="22"/>
      <c r="P50" s="15"/>
    </row>
    <row r="51" spans="1:16" ht="18">
      <c r="A51" s="146"/>
      <c r="B51" s="26" t="s">
        <v>42</v>
      </c>
      <c r="C51" s="208"/>
      <c r="D51" s="26"/>
      <c r="E51" s="26"/>
      <c r="F51" s="26"/>
      <c r="G51" s="26"/>
      <c r="H51" s="203">
        <v>22348</v>
      </c>
      <c r="I51" s="201"/>
      <c r="J51" s="204">
        <v>22788</v>
      </c>
      <c r="K51" s="14"/>
      <c r="L51" s="16"/>
      <c r="M51" s="2"/>
      <c r="N51" s="21"/>
      <c r="O51" s="22"/>
      <c r="P51" s="15"/>
    </row>
    <row r="52" spans="1:16" ht="18">
      <c r="A52" s="146"/>
      <c r="B52" s="26" t="s">
        <v>43</v>
      </c>
      <c r="C52" s="208"/>
      <c r="D52" s="26"/>
      <c r="E52" s="26"/>
      <c r="F52" s="26"/>
      <c r="G52" s="26"/>
      <c r="H52" s="203">
        <v>0</v>
      </c>
      <c r="I52" s="201"/>
      <c r="J52" s="204">
        <v>0</v>
      </c>
      <c r="K52" s="14"/>
      <c r="L52" s="16"/>
      <c r="M52" s="2"/>
      <c r="N52" s="21"/>
      <c r="O52" s="22"/>
      <c r="P52" s="15"/>
    </row>
    <row r="53" spans="1:16" ht="18">
      <c r="A53" s="146"/>
      <c r="B53" s="26" t="s">
        <v>37</v>
      </c>
      <c r="C53" s="208"/>
      <c r="D53" s="26"/>
      <c r="E53" s="26"/>
      <c r="F53" s="26"/>
      <c r="G53" s="26"/>
      <c r="H53" s="203">
        <v>275</v>
      </c>
      <c r="I53" s="201"/>
      <c r="J53" s="204">
        <v>307</v>
      </c>
      <c r="K53" s="14"/>
      <c r="L53" s="16"/>
      <c r="M53" s="2"/>
      <c r="N53" s="21"/>
      <c r="O53" s="22"/>
      <c r="P53" s="15"/>
    </row>
    <row r="54" spans="1:16" ht="18">
      <c r="A54" s="146"/>
      <c r="B54" s="26" t="s">
        <v>44</v>
      </c>
      <c r="C54" s="208"/>
      <c r="D54" s="26"/>
      <c r="E54" s="26"/>
      <c r="F54" s="26"/>
      <c r="G54" s="26"/>
      <c r="H54" s="203">
        <v>0</v>
      </c>
      <c r="I54" s="201"/>
      <c r="J54" s="204">
        <v>1123</v>
      </c>
      <c r="K54" s="14"/>
      <c r="L54" s="16"/>
      <c r="M54" s="2"/>
      <c r="N54" s="21"/>
      <c r="O54" s="22"/>
      <c r="P54" s="15"/>
    </row>
    <row r="55" spans="1:16" ht="18">
      <c r="A55" s="146"/>
      <c r="B55" s="26" t="s">
        <v>45</v>
      </c>
      <c r="C55" s="208"/>
      <c r="D55" s="26"/>
      <c r="E55" s="26"/>
      <c r="F55" s="26"/>
      <c r="G55" s="26"/>
      <c r="H55" s="203">
        <v>266</v>
      </c>
      <c r="I55" s="201"/>
      <c r="J55" s="204">
        <v>0</v>
      </c>
      <c r="K55" s="14"/>
      <c r="L55" s="16"/>
      <c r="M55" s="2"/>
      <c r="N55" s="21"/>
      <c r="O55" s="22"/>
      <c r="P55" s="15"/>
    </row>
    <row r="56" spans="1:16" ht="18">
      <c r="A56" s="146"/>
      <c r="B56" s="26" t="s">
        <v>46</v>
      </c>
      <c r="C56" s="208"/>
      <c r="D56" s="26"/>
      <c r="E56" s="26"/>
      <c r="F56" s="26"/>
      <c r="G56" s="26"/>
      <c r="H56" s="203">
        <v>96</v>
      </c>
      <c r="I56" s="201"/>
      <c r="J56" s="204">
        <v>389</v>
      </c>
      <c r="K56" s="14"/>
      <c r="L56" s="16"/>
      <c r="M56" s="2"/>
      <c r="N56" s="21"/>
      <c r="O56" s="22"/>
      <c r="P56" s="15"/>
    </row>
    <row r="57" spans="1:16" ht="18">
      <c r="A57" s="146"/>
      <c r="B57" s="26"/>
      <c r="C57" s="208"/>
      <c r="D57" s="26"/>
      <c r="E57" s="26"/>
      <c r="F57" s="26"/>
      <c r="G57" s="26"/>
      <c r="H57" s="203"/>
      <c r="I57" s="201"/>
      <c r="J57" s="204"/>
      <c r="K57" s="14"/>
      <c r="L57" s="16"/>
      <c r="M57" s="2"/>
      <c r="N57" s="21"/>
      <c r="O57" s="22"/>
      <c r="P57" s="15"/>
    </row>
    <row r="58" spans="1:16" ht="18">
      <c r="A58" s="146"/>
      <c r="B58" s="26"/>
      <c r="C58" s="26"/>
      <c r="D58" s="26"/>
      <c r="E58" s="26"/>
      <c r="F58" s="26"/>
      <c r="G58" s="26"/>
      <c r="H58" s="206">
        <f>SUM(H49:H57)</f>
        <v>36220</v>
      </c>
      <c r="I58" s="201"/>
      <c r="J58" s="207">
        <f>SUM(J49:J57)</f>
        <v>35569</v>
      </c>
      <c r="K58" s="14"/>
      <c r="L58" s="16"/>
      <c r="M58" s="2"/>
      <c r="N58" s="16"/>
      <c r="O58" s="16"/>
      <c r="P58" s="16"/>
    </row>
    <row r="59" spans="1:16" ht="18">
      <c r="A59" s="146"/>
      <c r="B59" s="26"/>
      <c r="C59" s="26"/>
      <c r="D59" s="26"/>
      <c r="E59" s="26"/>
      <c r="F59" s="26"/>
      <c r="G59" s="26"/>
      <c r="H59" s="213"/>
      <c r="I59" s="214"/>
      <c r="J59" s="215"/>
      <c r="K59" s="20"/>
      <c r="L59" s="16"/>
      <c r="M59" s="2"/>
      <c r="N59" s="21"/>
      <c r="O59" s="22"/>
      <c r="P59" s="15"/>
    </row>
    <row r="60" spans="1:16" ht="18">
      <c r="A60" s="199" t="s">
        <v>47</v>
      </c>
      <c r="B60" s="26"/>
      <c r="C60" s="26"/>
      <c r="D60" s="26"/>
      <c r="E60" s="26"/>
      <c r="F60" s="26"/>
      <c r="G60" s="26"/>
      <c r="H60" s="213">
        <f>+H45+H46+H58</f>
        <v>36724</v>
      </c>
      <c r="I60" s="214"/>
      <c r="J60" s="213">
        <f>+J45+J46+J58</f>
        <v>36265</v>
      </c>
      <c r="K60" s="20"/>
      <c r="L60" s="163"/>
      <c r="M60" s="2"/>
      <c r="N60" s="16"/>
      <c r="O60" s="16"/>
      <c r="P60" s="16"/>
    </row>
    <row r="61" spans="1:16" ht="18">
      <c r="A61" s="146"/>
      <c r="B61" s="26"/>
      <c r="C61" s="26"/>
      <c r="D61" s="26"/>
      <c r="E61" s="26"/>
      <c r="F61" s="26"/>
      <c r="G61" s="26"/>
      <c r="H61" s="213"/>
      <c r="I61" s="214"/>
      <c r="J61" s="215"/>
      <c r="K61" s="20"/>
      <c r="L61" s="16"/>
      <c r="M61" s="2"/>
      <c r="N61" s="21"/>
      <c r="O61" s="22"/>
      <c r="P61" s="15"/>
    </row>
    <row r="62" spans="1:16" ht="18.75" thickBot="1">
      <c r="A62" s="199" t="s">
        <v>48</v>
      </c>
      <c r="B62" s="26"/>
      <c r="C62" s="26"/>
      <c r="D62" s="26"/>
      <c r="E62" s="26"/>
      <c r="F62" s="26"/>
      <c r="G62" s="26"/>
      <c r="H62" s="216">
        <f>+H42+H60</f>
        <v>91708</v>
      </c>
      <c r="I62" s="214"/>
      <c r="J62" s="217">
        <f>J42+J60</f>
        <v>88286</v>
      </c>
      <c r="K62" s="20"/>
      <c r="L62" s="16"/>
      <c r="M62" s="2"/>
      <c r="N62" s="16"/>
      <c r="O62" s="16"/>
      <c r="P62" s="16"/>
    </row>
    <row r="63" spans="1:16" ht="18">
      <c r="A63" s="146"/>
      <c r="B63" s="26"/>
      <c r="C63" s="26"/>
      <c r="D63" s="26"/>
      <c r="E63" s="26"/>
      <c r="F63" s="26"/>
      <c r="G63" s="26"/>
      <c r="H63" s="213">
        <f>+H30-H62</f>
        <v>0</v>
      </c>
      <c r="I63" s="214"/>
      <c r="J63" s="213">
        <f>+J30-J62</f>
        <v>0</v>
      </c>
      <c r="K63" s="164"/>
      <c r="L63" s="165"/>
      <c r="M63" s="2"/>
      <c r="N63" s="21"/>
      <c r="O63" s="22"/>
      <c r="P63" s="15"/>
    </row>
    <row r="64" spans="1:16" ht="34.5" customHeight="1">
      <c r="A64" s="218" t="s">
        <v>49</v>
      </c>
      <c r="B64" s="219"/>
      <c r="C64" s="219"/>
      <c r="D64" s="219"/>
      <c r="E64" s="219"/>
      <c r="F64" s="219"/>
      <c r="G64" s="220"/>
      <c r="H64" s="221">
        <f>H39/H34</f>
        <v>0.79873134328358208</v>
      </c>
      <c r="I64" s="212"/>
      <c r="J64" s="222">
        <f>J42/J34</f>
        <v>0.77643283582089551</v>
      </c>
      <c r="K64" s="23"/>
      <c r="L64" s="16"/>
      <c r="M64" s="2"/>
      <c r="N64" s="15"/>
      <c r="O64" s="15"/>
      <c r="P64" s="15"/>
    </row>
    <row r="65" spans="1:16" ht="18">
      <c r="A65" s="7"/>
      <c r="B65" s="7"/>
      <c r="C65" s="7"/>
      <c r="D65" s="7"/>
      <c r="E65" s="7"/>
      <c r="F65" s="7"/>
      <c r="G65" s="7"/>
      <c r="H65" s="223"/>
      <c r="I65" s="223"/>
      <c r="J65" s="223"/>
      <c r="K65" s="13"/>
      <c r="L65" s="16"/>
      <c r="M65" s="2"/>
      <c r="N65" s="15"/>
      <c r="O65" s="15"/>
      <c r="P65" s="15"/>
    </row>
    <row r="66" spans="1:16" ht="18">
      <c r="A66" s="7"/>
      <c r="B66" s="7"/>
      <c r="C66" s="7"/>
      <c r="D66" s="7"/>
      <c r="E66" s="7"/>
      <c r="F66" s="7"/>
      <c r="G66" s="7"/>
      <c r="H66" s="223">
        <f>H30-H62</f>
        <v>0</v>
      </c>
      <c r="I66" s="223"/>
      <c r="J66" s="223">
        <f>J30-J62</f>
        <v>0</v>
      </c>
      <c r="K66" s="13"/>
      <c r="L66" s="17"/>
      <c r="M66" s="2"/>
      <c r="N66" s="15"/>
      <c r="O66" s="15"/>
      <c r="P66" s="15"/>
    </row>
    <row r="67" spans="1:16" ht="51" customHeight="1">
      <c r="A67" s="224" t="s">
        <v>50</v>
      </c>
      <c r="B67" s="224"/>
      <c r="C67" s="224"/>
      <c r="D67" s="224"/>
      <c r="E67" s="224"/>
      <c r="F67" s="224"/>
      <c r="G67" s="224"/>
      <c r="H67" s="224"/>
      <c r="I67" s="224"/>
      <c r="J67" s="224"/>
      <c r="K67" s="166"/>
      <c r="L67" s="2"/>
      <c r="M67" s="2"/>
      <c r="N67" s="2"/>
      <c r="O67" s="2"/>
      <c r="P67" s="2"/>
    </row>
    <row r="68" spans="1:16" ht="15">
      <c r="A68" s="7"/>
      <c r="B68" s="7"/>
      <c r="C68" s="7"/>
      <c r="D68" s="7"/>
      <c r="E68" s="7"/>
      <c r="F68" s="7"/>
      <c r="G68" s="7"/>
      <c r="H68" s="25">
        <f>H33</f>
        <v>0</v>
      </c>
      <c r="I68" s="7"/>
      <c r="J68" s="7"/>
      <c r="K68" s="7"/>
      <c r="N68" s="2"/>
      <c r="O68" s="2"/>
      <c r="P68" s="2"/>
    </row>
    <row r="69" spans="1:16" ht="15">
      <c r="A69" s="7"/>
      <c r="B69" s="26"/>
      <c r="C69" s="7"/>
      <c r="D69" s="7"/>
      <c r="E69" s="7"/>
      <c r="F69" s="7"/>
      <c r="G69" s="7"/>
      <c r="H69" s="7"/>
      <c r="I69" s="7"/>
      <c r="J69" s="7"/>
      <c r="K69" s="7"/>
      <c r="N69" s="2"/>
      <c r="O69" s="2"/>
      <c r="P69" s="2"/>
    </row>
    <row r="70" spans="1:16">
      <c r="N70" s="2"/>
      <c r="O70" s="2"/>
      <c r="P70" s="2"/>
    </row>
    <row r="71" spans="1:16">
      <c r="N71" s="2"/>
      <c r="O71" s="2"/>
      <c r="P71" s="2"/>
    </row>
  </sheetData>
  <mergeCells count="5">
    <mergeCell ref="A1:I1"/>
    <mergeCell ref="A2:J2"/>
    <mergeCell ref="A3:J3"/>
    <mergeCell ref="A64:F64"/>
    <mergeCell ref="A67:J67"/>
  </mergeCells>
  <printOptions horizontalCentered="1"/>
  <pageMargins left="0.5" right="0.5" top="0.75" bottom="0.75" header="0.3" footer="0.3"/>
  <pageSetup paperSize="9" scale="55" orientation="portrait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BC56"/>
  <sheetViews>
    <sheetView showGridLines="0" topLeftCell="A36" zoomScale="75" zoomScaleNormal="75" workbookViewId="0">
      <selection activeCell="D73" sqref="D73:D75"/>
    </sheetView>
  </sheetViews>
  <sheetFormatPr defaultRowHeight="15"/>
  <cols>
    <col min="1" max="1" width="8.7109375" style="7" customWidth="1"/>
    <col min="2" max="2" width="12" style="7" customWidth="1"/>
    <col min="3" max="3" width="6.7109375" style="7" customWidth="1"/>
    <col min="4" max="4" width="23" style="7" customWidth="1"/>
    <col min="5" max="5" width="17.28515625" style="7" customWidth="1"/>
    <col min="6" max="6" width="19.42578125" style="7" customWidth="1"/>
    <col min="7" max="7" width="0.140625" style="7" hidden="1" customWidth="1"/>
    <col min="8" max="8" width="15.5703125" style="7" customWidth="1"/>
    <col min="9" max="9" width="21.140625" style="7" customWidth="1"/>
    <col min="10" max="10" width="4.42578125" style="7" customWidth="1"/>
    <col min="11" max="11" width="14.42578125" style="7" customWidth="1"/>
    <col min="12" max="12" width="16.85546875" style="7" customWidth="1"/>
    <col min="13" max="256" width="9.140625" style="7"/>
    <col min="257" max="257" width="8.7109375" style="7" customWidth="1"/>
    <col min="258" max="258" width="12" style="7" customWidth="1"/>
    <col min="259" max="259" width="6.7109375" style="7" customWidth="1"/>
    <col min="260" max="260" width="23" style="7" customWidth="1"/>
    <col min="261" max="261" width="17.28515625" style="7" customWidth="1"/>
    <col min="262" max="262" width="19.42578125" style="7" customWidth="1"/>
    <col min="263" max="263" width="0" style="7" hidden="1" customWidth="1"/>
    <col min="264" max="264" width="15.5703125" style="7" customWidth="1"/>
    <col min="265" max="265" width="21.140625" style="7" customWidth="1"/>
    <col min="266" max="266" width="4.42578125" style="7" customWidth="1"/>
    <col min="267" max="267" width="14.42578125" style="7" customWidth="1"/>
    <col min="268" max="268" width="16.85546875" style="7" customWidth="1"/>
    <col min="269" max="512" width="9.140625" style="7"/>
    <col min="513" max="513" width="8.7109375" style="7" customWidth="1"/>
    <col min="514" max="514" width="12" style="7" customWidth="1"/>
    <col min="515" max="515" width="6.7109375" style="7" customWidth="1"/>
    <col min="516" max="516" width="23" style="7" customWidth="1"/>
    <col min="517" max="517" width="17.28515625" style="7" customWidth="1"/>
    <col min="518" max="518" width="19.42578125" style="7" customWidth="1"/>
    <col min="519" max="519" width="0" style="7" hidden="1" customWidth="1"/>
    <col min="520" max="520" width="15.5703125" style="7" customWidth="1"/>
    <col min="521" max="521" width="21.140625" style="7" customWidth="1"/>
    <col min="522" max="522" width="4.42578125" style="7" customWidth="1"/>
    <col min="523" max="523" width="14.42578125" style="7" customWidth="1"/>
    <col min="524" max="524" width="16.85546875" style="7" customWidth="1"/>
    <col min="525" max="768" width="9.140625" style="7"/>
    <col min="769" max="769" width="8.7109375" style="7" customWidth="1"/>
    <col min="770" max="770" width="12" style="7" customWidth="1"/>
    <col min="771" max="771" width="6.7109375" style="7" customWidth="1"/>
    <col min="772" max="772" width="23" style="7" customWidth="1"/>
    <col min="773" max="773" width="17.28515625" style="7" customWidth="1"/>
    <col min="774" max="774" width="19.42578125" style="7" customWidth="1"/>
    <col min="775" max="775" width="0" style="7" hidden="1" customWidth="1"/>
    <col min="776" max="776" width="15.5703125" style="7" customWidth="1"/>
    <col min="777" max="777" width="21.140625" style="7" customWidth="1"/>
    <col min="778" max="778" width="4.42578125" style="7" customWidth="1"/>
    <col min="779" max="779" width="14.42578125" style="7" customWidth="1"/>
    <col min="780" max="780" width="16.85546875" style="7" customWidth="1"/>
    <col min="781" max="1024" width="9.140625" style="7"/>
    <col min="1025" max="1025" width="8.7109375" style="7" customWidth="1"/>
    <col min="1026" max="1026" width="12" style="7" customWidth="1"/>
    <col min="1027" max="1027" width="6.7109375" style="7" customWidth="1"/>
    <col min="1028" max="1028" width="23" style="7" customWidth="1"/>
    <col min="1029" max="1029" width="17.28515625" style="7" customWidth="1"/>
    <col min="1030" max="1030" width="19.42578125" style="7" customWidth="1"/>
    <col min="1031" max="1031" width="0" style="7" hidden="1" customWidth="1"/>
    <col min="1032" max="1032" width="15.5703125" style="7" customWidth="1"/>
    <col min="1033" max="1033" width="21.140625" style="7" customWidth="1"/>
    <col min="1034" max="1034" width="4.42578125" style="7" customWidth="1"/>
    <col min="1035" max="1035" width="14.42578125" style="7" customWidth="1"/>
    <col min="1036" max="1036" width="16.85546875" style="7" customWidth="1"/>
    <col min="1037" max="1280" width="9.140625" style="7"/>
    <col min="1281" max="1281" width="8.7109375" style="7" customWidth="1"/>
    <col min="1282" max="1282" width="12" style="7" customWidth="1"/>
    <col min="1283" max="1283" width="6.7109375" style="7" customWidth="1"/>
    <col min="1284" max="1284" width="23" style="7" customWidth="1"/>
    <col min="1285" max="1285" width="17.28515625" style="7" customWidth="1"/>
    <col min="1286" max="1286" width="19.42578125" style="7" customWidth="1"/>
    <col min="1287" max="1287" width="0" style="7" hidden="1" customWidth="1"/>
    <col min="1288" max="1288" width="15.5703125" style="7" customWidth="1"/>
    <col min="1289" max="1289" width="21.140625" style="7" customWidth="1"/>
    <col min="1290" max="1290" width="4.42578125" style="7" customWidth="1"/>
    <col min="1291" max="1291" width="14.42578125" style="7" customWidth="1"/>
    <col min="1292" max="1292" width="16.85546875" style="7" customWidth="1"/>
    <col min="1293" max="1536" width="9.140625" style="7"/>
    <col min="1537" max="1537" width="8.7109375" style="7" customWidth="1"/>
    <col min="1538" max="1538" width="12" style="7" customWidth="1"/>
    <col min="1539" max="1539" width="6.7109375" style="7" customWidth="1"/>
    <col min="1540" max="1540" width="23" style="7" customWidth="1"/>
    <col min="1541" max="1541" width="17.28515625" style="7" customWidth="1"/>
    <col min="1542" max="1542" width="19.42578125" style="7" customWidth="1"/>
    <col min="1543" max="1543" width="0" style="7" hidden="1" customWidth="1"/>
    <col min="1544" max="1544" width="15.5703125" style="7" customWidth="1"/>
    <col min="1545" max="1545" width="21.140625" style="7" customWidth="1"/>
    <col min="1546" max="1546" width="4.42578125" style="7" customWidth="1"/>
    <col min="1547" max="1547" width="14.42578125" style="7" customWidth="1"/>
    <col min="1548" max="1548" width="16.85546875" style="7" customWidth="1"/>
    <col min="1549" max="1792" width="9.140625" style="7"/>
    <col min="1793" max="1793" width="8.7109375" style="7" customWidth="1"/>
    <col min="1794" max="1794" width="12" style="7" customWidth="1"/>
    <col min="1795" max="1795" width="6.7109375" style="7" customWidth="1"/>
    <col min="1796" max="1796" width="23" style="7" customWidth="1"/>
    <col min="1797" max="1797" width="17.28515625" style="7" customWidth="1"/>
    <col min="1798" max="1798" width="19.42578125" style="7" customWidth="1"/>
    <col min="1799" max="1799" width="0" style="7" hidden="1" customWidth="1"/>
    <col min="1800" max="1800" width="15.5703125" style="7" customWidth="1"/>
    <col min="1801" max="1801" width="21.140625" style="7" customWidth="1"/>
    <col min="1802" max="1802" width="4.42578125" style="7" customWidth="1"/>
    <col min="1803" max="1803" width="14.42578125" style="7" customWidth="1"/>
    <col min="1804" max="1804" width="16.85546875" style="7" customWidth="1"/>
    <col min="1805" max="2048" width="9.140625" style="7"/>
    <col min="2049" max="2049" width="8.7109375" style="7" customWidth="1"/>
    <col min="2050" max="2050" width="12" style="7" customWidth="1"/>
    <col min="2051" max="2051" width="6.7109375" style="7" customWidth="1"/>
    <col min="2052" max="2052" width="23" style="7" customWidth="1"/>
    <col min="2053" max="2053" width="17.28515625" style="7" customWidth="1"/>
    <col min="2054" max="2054" width="19.42578125" style="7" customWidth="1"/>
    <col min="2055" max="2055" width="0" style="7" hidden="1" customWidth="1"/>
    <col min="2056" max="2056" width="15.5703125" style="7" customWidth="1"/>
    <col min="2057" max="2057" width="21.140625" style="7" customWidth="1"/>
    <col min="2058" max="2058" width="4.42578125" style="7" customWidth="1"/>
    <col min="2059" max="2059" width="14.42578125" style="7" customWidth="1"/>
    <col min="2060" max="2060" width="16.85546875" style="7" customWidth="1"/>
    <col min="2061" max="2304" width="9.140625" style="7"/>
    <col min="2305" max="2305" width="8.7109375" style="7" customWidth="1"/>
    <col min="2306" max="2306" width="12" style="7" customWidth="1"/>
    <col min="2307" max="2307" width="6.7109375" style="7" customWidth="1"/>
    <col min="2308" max="2308" width="23" style="7" customWidth="1"/>
    <col min="2309" max="2309" width="17.28515625" style="7" customWidth="1"/>
    <col min="2310" max="2310" width="19.42578125" style="7" customWidth="1"/>
    <col min="2311" max="2311" width="0" style="7" hidden="1" customWidth="1"/>
    <col min="2312" max="2312" width="15.5703125" style="7" customWidth="1"/>
    <col min="2313" max="2313" width="21.140625" style="7" customWidth="1"/>
    <col min="2314" max="2314" width="4.42578125" style="7" customWidth="1"/>
    <col min="2315" max="2315" width="14.42578125" style="7" customWidth="1"/>
    <col min="2316" max="2316" width="16.85546875" style="7" customWidth="1"/>
    <col min="2317" max="2560" width="9.140625" style="7"/>
    <col min="2561" max="2561" width="8.7109375" style="7" customWidth="1"/>
    <col min="2562" max="2562" width="12" style="7" customWidth="1"/>
    <col min="2563" max="2563" width="6.7109375" style="7" customWidth="1"/>
    <col min="2564" max="2564" width="23" style="7" customWidth="1"/>
    <col min="2565" max="2565" width="17.28515625" style="7" customWidth="1"/>
    <col min="2566" max="2566" width="19.42578125" style="7" customWidth="1"/>
    <col min="2567" max="2567" width="0" style="7" hidden="1" customWidth="1"/>
    <col min="2568" max="2568" width="15.5703125" style="7" customWidth="1"/>
    <col min="2569" max="2569" width="21.140625" style="7" customWidth="1"/>
    <col min="2570" max="2570" width="4.42578125" style="7" customWidth="1"/>
    <col min="2571" max="2571" width="14.42578125" style="7" customWidth="1"/>
    <col min="2572" max="2572" width="16.85546875" style="7" customWidth="1"/>
    <col min="2573" max="2816" width="9.140625" style="7"/>
    <col min="2817" max="2817" width="8.7109375" style="7" customWidth="1"/>
    <col min="2818" max="2818" width="12" style="7" customWidth="1"/>
    <col min="2819" max="2819" width="6.7109375" style="7" customWidth="1"/>
    <col min="2820" max="2820" width="23" style="7" customWidth="1"/>
    <col min="2821" max="2821" width="17.28515625" style="7" customWidth="1"/>
    <col min="2822" max="2822" width="19.42578125" style="7" customWidth="1"/>
    <col min="2823" max="2823" width="0" style="7" hidden="1" customWidth="1"/>
    <col min="2824" max="2824" width="15.5703125" style="7" customWidth="1"/>
    <col min="2825" max="2825" width="21.140625" style="7" customWidth="1"/>
    <col min="2826" max="2826" width="4.42578125" style="7" customWidth="1"/>
    <col min="2827" max="2827" width="14.42578125" style="7" customWidth="1"/>
    <col min="2828" max="2828" width="16.85546875" style="7" customWidth="1"/>
    <col min="2829" max="3072" width="9.140625" style="7"/>
    <col min="3073" max="3073" width="8.7109375" style="7" customWidth="1"/>
    <col min="3074" max="3074" width="12" style="7" customWidth="1"/>
    <col min="3075" max="3075" width="6.7109375" style="7" customWidth="1"/>
    <col min="3076" max="3076" width="23" style="7" customWidth="1"/>
    <col min="3077" max="3077" width="17.28515625" style="7" customWidth="1"/>
    <col min="3078" max="3078" width="19.42578125" style="7" customWidth="1"/>
    <col min="3079" max="3079" width="0" style="7" hidden="1" customWidth="1"/>
    <col min="3080" max="3080" width="15.5703125" style="7" customWidth="1"/>
    <col min="3081" max="3081" width="21.140625" style="7" customWidth="1"/>
    <col min="3082" max="3082" width="4.42578125" style="7" customWidth="1"/>
    <col min="3083" max="3083" width="14.42578125" style="7" customWidth="1"/>
    <col min="3084" max="3084" width="16.85546875" style="7" customWidth="1"/>
    <col min="3085" max="3328" width="9.140625" style="7"/>
    <col min="3329" max="3329" width="8.7109375" style="7" customWidth="1"/>
    <col min="3330" max="3330" width="12" style="7" customWidth="1"/>
    <col min="3331" max="3331" width="6.7109375" style="7" customWidth="1"/>
    <col min="3332" max="3332" width="23" style="7" customWidth="1"/>
    <col min="3333" max="3333" width="17.28515625" style="7" customWidth="1"/>
    <col min="3334" max="3334" width="19.42578125" style="7" customWidth="1"/>
    <col min="3335" max="3335" width="0" style="7" hidden="1" customWidth="1"/>
    <col min="3336" max="3336" width="15.5703125" style="7" customWidth="1"/>
    <col min="3337" max="3337" width="21.140625" style="7" customWidth="1"/>
    <col min="3338" max="3338" width="4.42578125" style="7" customWidth="1"/>
    <col min="3339" max="3339" width="14.42578125" style="7" customWidth="1"/>
    <col min="3340" max="3340" width="16.85546875" style="7" customWidth="1"/>
    <col min="3341" max="3584" width="9.140625" style="7"/>
    <col min="3585" max="3585" width="8.7109375" style="7" customWidth="1"/>
    <col min="3586" max="3586" width="12" style="7" customWidth="1"/>
    <col min="3587" max="3587" width="6.7109375" style="7" customWidth="1"/>
    <col min="3588" max="3588" width="23" style="7" customWidth="1"/>
    <col min="3589" max="3589" width="17.28515625" style="7" customWidth="1"/>
    <col min="3590" max="3590" width="19.42578125" style="7" customWidth="1"/>
    <col min="3591" max="3591" width="0" style="7" hidden="1" customWidth="1"/>
    <col min="3592" max="3592" width="15.5703125" style="7" customWidth="1"/>
    <col min="3593" max="3593" width="21.140625" style="7" customWidth="1"/>
    <col min="3594" max="3594" width="4.42578125" style="7" customWidth="1"/>
    <col min="3595" max="3595" width="14.42578125" style="7" customWidth="1"/>
    <col min="3596" max="3596" width="16.85546875" style="7" customWidth="1"/>
    <col min="3597" max="3840" width="9.140625" style="7"/>
    <col min="3841" max="3841" width="8.7109375" style="7" customWidth="1"/>
    <col min="3842" max="3842" width="12" style="7" customWidth="1"/>
    <col min="3843" max="3843" width="6.7109375" style="7" customWidth="1"/>
    <col min="3844" max="3844" width="23" style="7" customWidth="1"/>
    <col min="3845" max="3845" width="17.28515625" style="7" customWidth="1"/>
    <col min="3846" max="3846" width="19.42578125" style="7" customWidth="1"/>
    <col min="3847" max="3847" width="0" style="7" hidden="1" customWidth="1"/>
    <col min="3848" max="3848" width="15.5703125" style="7" customWidth="1"/>
    <col min="3849" max="3849" width="21.140625" style="7" customWidth="1"/>
    <col min="3850" max="3850" width="4.42578125" style="7" customWidth="1"/>
    <col min="3851" max="3851" width="14.42578125" style="7" customWidth="1"/>
    <col min="3852" max="3852" width="16.85546875" style="7" customWidth="1"/>
    <col min="3853" max="4096" width="9.140625" style="7"/>
    <col min="4097" max="4097" width="8.7109375" style="7" customWidth="1"/>
    <col min="4098" max="4098" width="12" style="7" customWidth="1"/>
    <col min="4099" max="4099" width="6.7109375" style="7" customWidth="1"/>
    <col min="4100" max="4100" width="23" style="7" customWidth="1"/>
    <col min="4101" max="4101" width="17.28515625" style="7" customWidth="1"/>
    <col min="4102" max="4102" width="19.42578125" style="7" customWidth="1"/>
    <col min="4103" max="4103" width="0" style="7" hidden="1" customWidth="1"/>
    <col min="4104" max="4104" width="15.5703125" style="7" customWidth="1"/>
    <col min="4105" max="4105" width="21.140625" style="7" customWidth="1"/>
    <col min="4106" max="4106" width="4.42578125" style="7" customWidth="1"/>
    <col min="4107" max="4107" width="14.42578125" style="7" customWidth="1"/>
    <col min="4108" max="4108" width="16.85546875" style="7" customWidth="1"/>
    <col min="4109" max="4352" width="9.140625" style="7"/>
    <col min="4353" max="4353" width="8.7109375" style="7" customWidth="1"/>
    <col min="4354" max="4354" width="12" style="7" customWidth="1"/>
    <col min="4355" max="4355" width="6.7109375" style="7" customWidth="1"/>
    <col min="4356" max="4356" width="23" style="7" customWidth="1"/>
    <col min="4357" max="4357" width="17.28515625" style="7" customWidth="1"/>
    <col min="4358" max="4358" width="19.42578125" style="7" customWidth="1"/>
    <col min="4359" max="4359" width="0" style="7" hidden="1" customWidth="1"/>
    <col min="4360" max="4360" width="15.5703125" style="7" customWidth="1"/>
    <col min="4361" max="4361" width="21.140625" style="7" customWidth="1"/>
    <col min="4362" max="4362" width="4.42578125" style="7" customWidth="1"/>
    <col min="4363" max="4363" width="14.42578125" style="7" customWidth="1"/>
    <col min="4364" max="4364" width="16.85546875" style="7" customWidth="1"/>
    <col min="4365" max="4608" width="9.140625" style="7"/>
    <col min="4609" max="4609" width="8.7109375" style="7" customWidth="1"/>
    <col min="4610" max="4610" width="12" style="7" customWidth="1"/>
    <col min="4611" max="4611" width="6.7109375" style="7" customWidth="1"/>
    <col min="4612" max="4612" width="23" style="7" customWidth="1"/>
    <col min="4613" max="4613" width="17.28515625" style="7" customWidth="1"/>
    <col min="4614" max="4614" width="19.42578125" style="7" customWidth="1"/>
    <col min="4615" max="4615" width="0" style="7" hidden="1" customWidth="1"/>
    <col min="4616" max="4616" width="15.5703125" style="7" customWidth="1"/>
    <col min="4617" max="4617" width="21.140625" style="7" customWidth="1"/>
    <col min="4618" max="4618" width="4.42578125" style="7" customWidth="1"/>
    <col min="4619" max="4619" width="14.42578125" style="7" customWidth="1"/>
    <col min="4620" max="4620" width="16.85546875" style="7" customWidth="1"/>
    <col min="4621" max="4864" width="9.140625" style="7"/>
    <col min="4865" max="4865" width="8.7109375" style="7" customWidth="1"/>
    <col min="4866" max="4866" width="12" style="7" customWidth="1"/>
    <col min="4867" max="4867" width="6.7109375" style="7" customWidth="1"/>
    <col min="4868" max="4868" width="23" style="7" customWidth="1"/>
    <col min="4869" max="4869" width="17.28515625" style="7" customWidth="1"/>
    <col min="4870" max="4870" width="19.42578125" style="7" customWidth="1"/>
    <col min="4871" max="4871" width="0" style="7" hidden="1" customWidth="1"/>
    <col min="4872" max="4872" width="15.5703125" style="7" customWidth="1"/>
    <col min="4873" max="4873" width="21.140625" style="7" customWidth="1"/>
    <col min="4874" max="4874" width="4.42578125" style="7" customWidth="1"/>
    <col min="4875" max="4875" width="14.42578125" style="7" customWidth="1"/>
    <col min="4876" max="4876" width="16.85546875" style="7" customWidth="1"/>
    <col min="4877" max="5120" width="9.140625" style="7"/>
    <col min="5121" max="5121" width="8.7109375" style="7" customWidth="1"/>
    <col min="5122" max="5122" width="12" style="7" customWidth="1"/>
    <col min="5123" max="5123" width="6.7109375" style="7" customWidth="1"/>
    <col min="5124" max="5124" width="23" style="7" customWidth="1"/>
    <col min="5125" max="5125" width="17.28515625" style="7" customWidth="1"/>
    <col min="5126" max="5126" width="19.42578125" style="7" customWidth="1"/>
    <col min="5127" max="5127" width="0" style="7" hidden="1" customWidth="1"/>
    <col min="5128" max="5128" width="15.5703125" style="7" customWidth="1"/>
    <col min="5129" max="5129" width="21.140625" style="7" customWidth="1"/>
    <col min="5130" max="5130" width="4.42578125" style="7" customWidth="1"/>
    <col min="5131" max="5131" width="14.42578125" style="7" customWidth="1"/>
    <col min="5132" max="5132" width="16.85546875" style="7" customWidth="1"/>
    <col min="5133" max="5376" width="9.140625" style="7"/>
    <col min="5377" max="5377" width="8.7109375" style="7" customWidth="1"/>
    <col min="5378" max="5378" width="12" style="7" customWidth="1"/>
    <col min="5379" max="5379" width="6.7109375" style="7" customWidth="1"/>
    <col min="5380" max="5380" width="23" style="7" customWidth="1"/>
    <col min="5381" max="5381" width="17.28515625" style="7" customWidth="1"/>
    <col min="5382" max="5382" width="19.42578125" style="7" customWidth="1"/>
    <col min="5383" max="5383" width="0" style="7" hidden="1" customWidth="1"/>
    <col min="5384" max="5384" width="15.5703125" style="7" customWidth="1"/>
    <col min="5385" max="5385" width="21.140625" style="7" customWidth="1"/>
    <col min="5386" max="5386" width="4.42578125" style="7" customWidth="1"/>
    <col min="5387" max="5387" width="14.42578125" style="7" customWidth="1"/>
    <col min="5388" max="5388" width="16.85546875" style="7" customWidth="1"/>
    <col min="5389" max="5632" width="9.140625" style="7"/>
    <col min="5633" max="5633" width="8.7109375" style="7" customWidth="1"/>
    <col min="5634" max="5634" width="12" style="7" customWidth="1"/>
    <col min="5635" max="5635" width="6.7109375" style="7" customWidth="1"/>
    <col min="5636" max="5636" width="23" style="7" customWidth="1"/>
    <col min="5637" max="5637" width="17.28515625" style="7" customWidth="1"/>
    <col min="5638" max="5638" width="19.42578125" style="7" customWidth="1"/>
    <col min="5639" max="5639" width="0" style="7" hidden="1" customWidth="1"/>
    <col min="5640" max="5640" width="15.5703125" style="7" customWidth="1"/>
    <col min="5641" max="5641" width="21.140625" style="7" customWidth="1"/>
    <col min="5642" max="5642" width="4.42578125" style="7" customWidth="1"/>
    <col min="5643" max="5643" width="14.42578125" style="7" customWidth="1"/>
    <col min="5644" max="5644" width="16.85546875" style="7" customWidth="1"/>
    <col min="5645" max="5888" width="9.140625" style="7"/>
    <col min="5889" max="5889" width="8.7109375" style="7" customWidth="1"/>
    <col min="5890" max="5890" width="12" style="7" customWidth="1"/>
    <col min="5891" max="5891" width="6.7109375" style="7" customWidth="1"/>
    <col min="5892" max="5892" width="23" style="7" customWidth="1"/>
    <col min="5893" max="5893" width="17.28515625" style="7" customWidth="1"/>
    <col min="5894" max="5894" width="19.42578125" style="7" customWidth="1"/>
    <col min="5895" max="5895" width="0" style="7" hidden="1" customWidth="1"/>
    <col min="5896" max="5896" width="15.5703125" style="7" customWidth="1"/>
    <col min="5897" max="5897" width="21.140625" style="7" customWidth="1"/>
    <col min="5898" max="5898" width="4.42578125" style="7" customWidth="1"/>
    <col min="5899" max="5899" width="14.42578125" style="7" customWidth="1"/>
    <col min="5900" max="5900" width="16.85546875" style="7" customWidth="1"/>
    <col min="5901" max="6144" width="9.140625" style="7"/>
    <col min="6145" max="6145" width="8.7109375" style="7" customWidth="1"/>
    <col min="6146" max="6146" width="12" style="7" customWidth="1"/>
    <col min="6147" max="6147" width="6.7109375" style="7" customWidth="1"/>
    <col min="6148" max="6148" width="23" style="7" customWidth="1"/>
    <col min="6149" max="6149" width="17.28515625" style="7" customWidth="1"/>
    <col min="6150" max="6150" width="19.42578125" style="7" customWidth="1"/>
    <col min="6151" max="6151" width="0" style="7" hidden="1" customWidth="1"/>
    <col min="6152" max="6152" width="15.5703125" style="7" customWidth="1"/>
    <col min="6153" max="6153" width="21.140625" style="7" customWidth="1"/>
    <col min="6154" max="6154" width="4.42578125" style="7" customWidth="1"/>
    <col min="6155" max="6155" width="14.42578125" style="7" customWidth="1"/>
    <col min="6156" max="6156" width="16.85546875" style="7" customWidth="1"/>
    <col min="6157" max="6400" width="9.140625" style="7"/>
    <col min="6401" max="6401" width="8.7109375" style="7" customWidth="1"/>
    <col min="6402" max="6402" width="12" style="7" customWidth="1"/>
    <col min="6403" max="6403" width="6.7109375" style="7" customWidth="1"/>
    <col min="6404" max="6404" width="23" style="7" customWidth="1"/>
    <col min="6405" max="6405" width="17.28515625" style="7" customWidth="1"/>
    <col min="6406" max="6406" width="19.42578125" style="7" customWidth="1"/>
    <col min="6407" max="6407" width="0" style="7" hidden="1" customWidth="1"/>
    <col min="6408" max="6408" width="15.5703125" style="7" customWidth="1"/>
    <col min="6409" max="6409" width="21.140625" style="7" customWidth="1"/>
    <col min="6410" max="6410" width="4.42578125" style="7" customWidth="1"/>
    <col min="6411" max="6411" width="14.42578125" style="7" customWidth="1"/>
    <col min="6412" max="6412" width="16.85546875" style="7" customWidth="1"/>
    <col min="6413" max="6656" width="9.140625" style="7"/>
    <col min="6657" max="6657" width="8.7109375" style="7" customWidth="1"/>
    <col min="6658" max="6658" width="12" style="7" customWidth="1"/>
    <col min="6659" max="6659" width="6.7109375" style="7" customWidth="1"/>
    <col min="6660" max="6660" width="23" style="7" customWidth="1"/>
    <col min="6661" max="6661" width="17.28515625" style="7" customWidth="1"/>
    <col min="6662" max="6662" width="19.42578125" style="7" customWidth="1"/>
    <col min="6663" max="6663" width="0" style="7" hidden="1" customWidth="1"/>
    <col min="6664" max="6664" width="15.5703125" style="7" customWidth="1"/>
    <col min="6665" max="6665" width="21.140625" style="7" customWidth="1"/>
    <col min="6666" max="6666" width="4.42578125" style="7" customWidth="1"/>
    <col min="6667" max="6667" width="14.42578125" style="7" customWidth="1"/>
    <col min="6668" max="6668" width="16.85546875" style="7" customWidth="1"/>
    <col min="6669" max="6912" width="9.140625" style="7"/>
    <col min="6913" max="6913" width="8.7109375" style="7" customWidth="1"/>
    <col min="6914" max="6914" width="12" style="7" customWidth="1"/>
    <col min="6915" max="6915" width="6.7109375" style="7" customWidth="1"/>
    <col min="6916" max="6916" width="23" style="7" customWidth="1"/>
    <col min="6917" max="6917" width="17.28515625" style="7" customWidth="1"/>
    <col min="6918" max="6918" width="19.42578125" style="7" customWidth="1"/>
    <col min="6919" max="6919" width="0" style="7" hidden="1" customWidth="1"/>
    <col min="6920" max="6920" width="15.5703125" style="7" customWidth="1"/>
    <col min="6921" max="6921" width="21.140625" style="7" customWidth="1"/>
    <col min="6922" max="6922" width="4.42578125" style="7" customWidth="1"/>
    <col min="6923" max="6923" width="14.42578125" style="7" customWidth="1"/>
    <col min="6924" max="6924" width="16.85546875" style="7" customWidth="1"/>
    <col min="6925" max="7168" width="9.140625" style="7"/>
    <col min="7169" max="7169" width="8.7109375" style="7" customWidth="1"/>
    <col min="7170" max="7170" width="12" style="7" customWidth="1"/>
    <col min="7171" max="7171" width="6.7109375" style="7" customWidth="1"/>
    <col min="7172" max="7172" width="23" style="7" customWidth="1"/>
    <col min="7173" max="7173" width="17.28515625" style="7" customWidth="1"/>
    <col min="7174" max="7174" width="19.42578125" style="7" customWidth="1"/>
    <col min="7175" max="7175" width="0" style="7" hidden="1" customWidth="1"/>
    <col min="7176" max="7176" width="15.5703125" style="7" customWidth="1"/>
    <col min="7177" max="7177" width="21.140625" style="7" customWidth="1"/>
    <col min="7178" max="7178" width="4.42578125" style="7" customWidth="1"/>
    <col min="7179" max="7179" width="14.42578125" style="7" customWidth="1"/>
    <col min="7180" max="7180" width="16.85546875" style="7" customWidth="1"/>
    <col min="7181" max="7424" width="9.140625" style="7"/>
    <col min="7425" max="7425" width="8.7109375" style="7" customWidth="1"/>
    <col min="7426" max="7426" width="12" style="7" customWidth="1"/>
    <col min="7427" max="7427" width="6.7109375" style="7" customWidth="1"/>
    <col min="7428" max="7428" width="23" style="7" customWidth="1"/>
    <col min="7429" max="7429" width="17.28515625" style="7" customWidth="1"/>
    <col min="7430" max="7430" width="19.42578125" style="7" customWidth="1"/>
    <col min="7431" max="7431" width="0" style="7" hidden="1" customWidth="1"/>
    <col min="7432" max="7432" width="15.5703125" style="7" customWidth="1"/>
    <col min="7433" max="7433" width="21.140625" style="7" customWidth="1"/>
    <col min="7434" max="7434" width="4.42578125" style="7" customWidth="1"/>
    <col min="7435" max="7435" width="14.42578125" style="7" customWidth="1"/>
    <col min="7436" max="7436" width="16.85546875" style="7" customWidth="1"/>
    <col min="7437" max="7680" width="9.140625" style="7"/>
    <col min="7681" max="7681" width="8.7109375" style="7" customWidth="1"/>
    <col min="7682" max="7682" width="12" style="7" customWidth="1"/>
    <col min="7683" max="7683" width="6.7109375" style="7" customWidth="1"/>
    <col min="7684" max="7684" width="23" style="7" customWidth="1"/>
    <col min="7685" max="7685" width="17.28515625" style="7" customWidth="1"/>
    <col min="7686" max="7686" width="19.42578125" style="7" customWidth="1"/>
    <col min="7687" max="7687" width="0" style="7" hidden="1" customWidth="1"/>
    <col min="7688" max="7688" width="15.5703125" style="7" customWidth="1"/>
    <col min="7689" max="7689" width="21.140625" style="7" customWidth="1"/>
    <col min="7690" max="7690" width="4.42578125" style="7" customWidth="1"/>
    <col min="7691" max="7691" width="14.42578125" style="7" customWidth="1"/>
    <col min="7692" max="7692" width="16.85546875" style="7" customWidth="1"/>
    <col min="7693" max="7936" width="9.140625" style="7"/>
    <col min="7937" max="7937" width="8.7109375" style="7" customWidth="1"/>
    <col min="7938" max="7938" width="12" style="7" customWidth="1"/>
    <col min="7939" max="7939" width="6.7109375" style="7" customWidth="1"/>
    <col min="7940" max="7940" width="23" style="7" customWidth="1"/>
    <col min="7941" max="7941" width="17.28515625" style="7" customWidth="1"/>
    <col min="7942" max="7942" width="19.42578125" style="7" customWidth="1"/>
    <col min="7943" max="7943" width="0" style="7" hidden="1" customWidth="1"/>
    <col min="7944" max="7944" width="15.5703125" style="7" customWidth="1"/>
    <col min="7945" max="7945" width="21.140625" style="7" customWidth="1"/>
    <col min="7946" max="7946" width="4.42578125" style="7" customWidth="1"/>
    <col min="7947" max="7947" width="14.42578125" style="7" customWidth="1"/>
    <col min="7948" max="7948" width="16.85546875" style="7" customWidth="1"/>
    <col min="7949" max="8192" width="9.140625" style="7"/>
    <col min="8193" max="8193" width="8.7109375" style="7" customWidth="1"/>
    <col min="8194" max="8194" width="12" style="7" customWidth="1"/>
    <col min="8195" max="8195" width="6.7109375" style="7" customWidth="1"/>
    <col min="8196" max="8196" width="23" style="7" customWidth="1"/>
    <col min="8197" max="8197" width="17.28515625" style="7" customWidth="1"/>
    <col min="8198" max="8198" width="19.42578125" style="7" customWidth="1"/>
    <col min="8199" max="8199" width="0" style="7" hidden="1" customWidth="1"/>
    <col min="8200" max="8200" width="15.5703125" style="7" customWidth="1"/>
    <col min="8201" max="8201" width="21.140625" style="7" customWidth="1"/>
    <col min="8202" max="8202" width="4.42578125" style="7" customWidth="1"/>
    <col min="8203" max="8203" width="14.42578125" style="7" customWidth="1"/>
    <col min="8204" max="8204" width="16.85546875" style="7" customWidth="1"/>
    <col min="8205" max="8448" width="9.140625" style="7"/>
    <col min="8449" max="8449" width="8.7109375" style="7" customWidth="1"/>
    <col min="8450" max="8450" width="12" style="7" customWidth="1"/>
    <col min="8451" max="8451" width="6.7109375" style="7" customWidth="1"/>
    <col min="8452" max="8452" width="23" style="7" customWidth="1"/>
    <col min="8453" max="8453" width="17.28515625" style="7" customWidth="1"/>
    <col min="8454" max="8454" width="19.42578125" style="7" customWidth="1"/>
    <col min="8455" max="8455" width="0" style="7" hidden="1" customWidth="1"/>
    <col min="8456" max="8456" width="15.5703125" style="7" customWidth="1"/>
    <col min="8457" max="8457" width="21.140625" style="7" customWidth="1"/>
    <col min="8458" max="8458" width="4.42578125" style="7" customWidth="1"/>
    <col min="8459" max="8459" width="14.42578125" style="7" customWidth="1"/>
    <col min="8460" max="8460" width="16.85546875" style="7" customWidth="1"/>
    <col min="8461" max="8704" width="9.140625" style="7"/>
    <col min="8705" max="8705" width="8.7109375" style="7" customWidth="1"/>
    <col min="8706" max="8706" width="12" style="7" customWidth="1"/>
    <col min="8707" max="8707" width="6.7109375" style="7" customWidth="1"/>
    <col min="8708" max="8708" width="23" style="7" customWidth="1"/>
    <col min="8709" max="8709" width="17.28515625" style="7" customWidth="1"/>
    <col min="8710" max="8710" width="19.42578125" style="7" customWidth="1"/>
    <col min="8711" max="8711" width="0" style="7" hidden="1" customWidth="1"/>
    <col min="8712" max="8712" width="15.5703125" style="7" customWidth="1"/>
    <col min="8713" max="8713" width="21.140625" style="7" customWidth="1"/>
    <col min="8714" max="8714" width="4.42578125" style="7" customWidth="1"/>
    <col min="8715" max="8715" width="14.42578125" style="7" customWidth="1"/>
    <col min="8716" max="8716" width="16.85546875" style="7" customWidth="1"/>
    <col min="8717" max="8960" width="9.140625" style="7"/>
    <col min="8961" max="8961" width="8.7109375" style="7" customWidth="1"/>
    <col min="8962" max="8962" width="12" style="7" customWidth="1"/>
    <col min="8963" max="8963" width="6.7109375" style="7" customWidth="1"/>
    <col min="8964" max="8964" width="23" style="7" customWidth="1"/>
    <col min="8965" max="8965" width="17.28515625" style="7" customWidth="1"/>
    <col min="8966" max="8966" width="19.42578125" style="7" customWidth="1"/>
    <col min="8967" max="8967" width="0" style="7" hidden="1" customWidth="1"/>
    <col min="8968" max="8968" width="15.5703125" style="7" customWidth="1"/>
    <col min="8969" max="8969" width="21.140625" style="7" customWidth="1"/>
    <col min="8970" max="8970" width="4.42578125" style="7" customWidth="1"/>
    <col min="8971" max="8971" width="14.42578125" style="7" customWidth="1"/>
    <col min="8972" max="8972" width="16.85546875" style="7" customWidth="1"/>
    <col min="8973" max="9216" width="9.140625" style="7"/>
    <col min="9217" max="9217" width="8.7109375" style="7" customWidth="1"/>
    <col min="9218" max="9218" width="12" style="7" customWidth="1"/>
    <col min="9219" max="9219" width="6.7109375" style="7" customWidth="1"/>
    <col min="9220" max="9220" width="23" style="7" customWidth="1"/>
    <col min="9221" max="9221" width="17.28515625" style="7" customWidth="1"/>
    <col min="9222" max="9222" width="19.42578125" style="7" customWidth="1"/>
    <col min="9223" max="9223" width="0" style="7" hidden="1" customWidth="1"/>
    <col min="9224" max="9224" width="15.5703125" style="7" customWidth="1"/>
    <col min="9225" max="9225" width="21.140625" style="7" customWidth="1"/>
    <col min="9226" max="9226" width="4.42578125" style="7" customWidth="1"/>
    <col min="9227" max="9227" width="14.42578125" style="7" customWidth="1"/>
    <col min="9228" max="9228" width="16.85546875" style="7" customWidth="1"/>
    <col min="9229" max="9472" width="9.140625" style="7"/>
    <col min="9473" max="9473" width="8.7109375" style="7" customWidth="1"/>
    <col min="9474" max="9474" width="12" style="7" customWidth="1"/>
    <col min="9475" max="9475" width="6.7109375" style="7" customWidth="1"/>
    <col min="9476" max="9476" width="23" style="7" customWidth="1"/>
    <col min="9477" max="9477" width="17.28515625" style="7" customWidth="1"/>
    <col min="9478" max="9478" width="19.42578125" style="7" customWidth="1"/>
    <col min="9479" max="9479" width="0" style="7" hidden="1" customWidth="1"/>
    <col min="9480" max="9480" width="15.5703125" style="7" customWidth="1"/>
    <col min="9481" max="9481" width="21.140625" style="7" customWidth="1"/>
    <col min="9482" max="9482" width="4.42578125" style="7" customWidth="1"/>
    <col min="9483" max="9483" width="14.42578125" style="7" customWidth="1"/>
    <col min="9484" max="9484" width="16.85546875" style="7" customWidth="1"/>
    <col min="9485" max="9728" width="9.140625" style="7"/>
    <col min="9729" max="9729" width="8.7109375" style="7" customWidth="1"/>
    <col min="9730" max="9730" width="12" style="7" customWidth="1"/>
    <col min="9731" max="9731" width="6.7109375" style="7" customWidth="1"/>
    <col min="9732" max="9732" width="23" style="7" customWidth="1"/>
    <col min="9733" max="9733" width="17.28515625" style="7" customWidth="1"/>
    <col min="9734" max="9734" width="19.42578125" style="7" customWidth="1"/>
    <col min="9735" max="9735" width="0" style="7" hidden="1" customWidth="1"/>
    <col min="9736" max="9736" width="15.5703125" style="7" customWidth="1"/>
    <col min="9737" max="9737" width="21.140625" style="7" customWidth="1"/>
    <col min="9738" max="9738" width="4.42578125" style="7" customWidth="1"/>
    <col min="9739" max="9739" width="14.42578125" style="7" customWidth="1"/>
    <col min="9740" max="9740" width="16.85546875" style="7" customWidth="1"/>
    <col min="9741" max="9984" width="9.140625" style="7"/>
    <col min="9985" max="9985" width="8.7109375" style="7" customWidth="1"/>
    <col min="9986" max="9986" width="12" style="7" customWidth="1"/>
    <col min="9987" max="9987" width="6.7109375" style="7" customWidth="1"/>
    <col min="9988" max="9988" width="23" style="7" customWidth="1"/>
    <col min="9989" max="9989" width="17.28515625" style="7" customWidth="1"/>
    <col min="9990" max="9990" width="19.42578125" style="7" customWidth="1"/>
    <col min="9991" max="9991" width="0" style="7" hidden="1" customWidth="1"/>
    <col min="9992" max="9992" width="15.5703125" style="7" customWidth="1"/>
    <col min="9993" max="9993" width="21.140625" style="7" customWidth="1"/>
    <col min="9994" max="9994" width="4.42578125" style="7" customWidth="1"/>
    <col min="9995" max="9995" width="14.42578125" style="7" customWidth="1"/>
    <col min="9996" max="9996" width="16.85546875" style="7" customWidth="1"/>
    <col min="9997" max="10240" width="9.140625" style="7"/>
    <col min="10241" max="10241" width="8.7109375" style="7" customWidth="1"/>
    <col min="10242" max="10242" width="12" style="7" customWidth="1"/>
    <col min="10243" max="10243" width="6.7109375" style="7" customWidth="1"/>
    <col min="10244" max="10244" width="23" style="7" customWidth="1"/>
    <col min="10245" max="10245" width="17.28515625" style="7" customWidth="1"/>
    <col min="10246" max="10246" width="19.42578125" style="7" customWidth="1"/>
    <col min="10247" max="10247" width="0" style="7" hidden="1" customWidth="1"/>
    <col min="10248" max="10248" width="15.5703125" style="7" customWidth="1"/>
    <col min="10249" max="10249" width="21.140625" style="7" customWidth="1"/>
    <col min="10250" max="10250" width="4.42578125" style="7" customWidth="1"/>
    <col min="10251" max="10251" width="14.42578125" style="7" customWidth="1"/>
    <col min="10252" max="10252" width="16.85546875" style="7" customWidth="1"/>
    <col min="10253" max="10496" width="9.140625" style="7"/>
    <col min="10497" max="10497" width="8.7109375" style="7" customWidth="1"/>
    <col min="10498" max="10498" width="12" style="7" customWidth="1"/>
    <col min="10499" max="10499" width="6.7109375" style="7" customWidth="1"/>
    <col min="10500" max="10500" width="23" style="7" customWidth="1"/>
    <col min="10501" max="10501" width="17.28515625" style="7" customWidth="1"/>
    <col min="10502" max="10502" width="19.42578125" style="7" customWidth="1"/>
    <col min="10503" max="10503" width="0" style="7" hidden="1" customWidth="1"/>
    <col min="10504" max="10504" width="15.5703125" style="7" customWidth="1"/>
    <col min="10505" max="10505" width="21.140625" style="7" customWidth="1"/>
    <col min="10506" max="10506" width="4.42578125" style="7" customWidth="1"/>
    <col min="10507" max="10507" width="14.42578125" style="7" customWidth="1"/>
    <col min="10508" max="10508" width="16.85546875" style="7" customWidth="1"/>
    <col min="10509" max="10752" width="9.140625" style="7"/>
    <col min="10753" max="10753" width="8.7109375" style="7" customWidth="1"/>
    <col min="10754" max="10754" width="12" style="7" customWidth="1"/>
    <col min="10755" max="10755" width="6.7109375" style="7" customWidth="1"/>
    <col min="10756" max="10756" width="23" style="7" customWidth="1"/>
    <col min="10757" max="10757" width="17.28515625" style="7" customWidth="1"/>
    <col min="10758" max="10758" width="19.42578125" style="7" customWidth="1"/>
    <col min="10759" max="10759" width="0" style="7" hidden="1" customWidth="1"/>
    <col min="10760" max="10760" width="15.5703125" style="7" customWidth="1"/>
    <col min="10761" max="10761" width="21.140625" style="7" customWidth="1"/>
    <col min="10762" max="10762" width="4.42578125" style="7" customWidth="1"/>
    <col min="10763" max="10763" width="14.42578125" style="7" customWidth="1"/>
    <col min="10764" max="10764" width="16.85546875" style="7" customWidth="1"/>
    <col min="10765" max="11008" width="9.140625" style="7"/>
    <col min="11009" max="11009" width="8.7109375" style="7" customWidth="1"/>
    <col min="11010" max="11010" width="12" style="7" customWidth="1"/>
    <col min="11011" max="11011" width="6.7109375" style="7" customWidth="1"/>
    <col min="11012" max="11012" width="23" style="7" customWidth="1"/>
    <col min="11013" max="11013" width="17.28515625" style="7" customWidth="1"/>
    <col min="11014" max="11014" width="19.42578125" style="7" customWidth="1"/>
    <col min="11015" max="11015" width="0" style="7" hidden="1" customWidth="1"/>
    <col min="11016" max="11016" width="15.5703125" style="7" customWidth="1"/>
    <col min="11017" max="11017" width="21.140625" style="7" customWidth="1"/>
    <col min="11018" max="11018" width="4.42578125" style="7" customWidth="1"/>
    <col min="11019" max="11019" width="14.42578125" style="7" customWidth="1"/>
    <col min="11020" max="11020" width="16.85546875" style="7" customWidth="1"/>
    <col min="11021" max="11264" width="9.140625" style="7"/>
    <col min="11265" max="11265" width="8.7109375" style="7" customWidth="1"/>
    <col min="11266" max="11266" width="12" style="7" customWidth="1"/>
    <col min="11267" max="11267" width="6.7109375" style="7" customWidth="1"/>
    <col min="11268" max="11268" width="23" style="7" customWidth="1"/>
    <col min="11269" max="11269" width="17.28515625" style="7" customWidth="1"/>
    <col min="11270" max="11270" width="19.42578125" style="7" customWidth="1"/>
    <col min="11271" max="11271" width="0" style="7" hidden="1" customWidth="1"/>
    <col min="11272" max="11272" width="15.5703125" style="7" customWidth="1"/>
    <col min="11273" max="11273" width="21.140625" style="7" customWidth="1"/>
    <col min="11274" max="11274" width="4.42578125" style="7" customWidth="1"/>
    <col min="11275" max="11275" width="14.42578125" style="7" customWidth="1"/>
    <col min="11276" max="11276" width="16.85546875" style="7" customWidth="1"/>
    <col min="11277" max="11520" width="9.140625" style="7"/>
    <col min="11521" max="11521" width="8.7109375" style="7" customWidth="1"/>
    <col min="11522" max="11522" width="12" style="7" customWidth="1"/>
    <col min="11523" max="11523" width="6.7109375" style="7" customWidth="1"/>
    <col min="11524" max="11524" width="23" style="7" customWidth="1"/>
    <col min="11525" max="11525" width="17.28515625" style="7" customWidth="1"/>
    <col min="11526" max="11526" width="19.42578125" style="7" customWidth="1"/>
    <col min="11527" max="11527" width="0" style="7" hidden="1" customWidth="1"/>
    <col min="11528" max="11528" width="15.5703125" style="7" customWidth="1"/>
    <col min="11529" max="11529" width="21.140625" style="7" customWidth="1"/>
    <col min="11530" max="11530" width="4.42578125" style="7" customWidth="1"/>
    <col min="11531" max="11531" width="14.42578125" style="7" customWidth="1"/>
    <col min="11532" max="11532" width="16.85546875" style="7" customWidth="1"/>
    <col min="11533" max="11776" width="9.140625" style="7"/>
    <col min="11777" max="11777" width="8.7109375" style="7" customWidth="1"/>
    <col min="11778" max="11778" width="12" style="7" customWidth="1"/>
    <col min="11779" max="11779" width="6.7109375" style="7" customWidth="1"/>
    <col min="11780" max="11780" width="23" style="7" customWidth="1"/>
    <col min="11781" max="11781" width="17.28515625" style="7" customWidth="1"/>
    <col min="11782" max="11782" width="19.42578125" style="7" customWidth="1"/>
    <col min="11783" max="11783" width="0" style="7" hidden="1" customWidth="1"/>
    <col min="11784" max="11784" width="15.5703125" style="7" customWidth="1"/>
    <col min="11785" max="11785" width="21.140625" style="7" customWidth="1"/>
    <col min="11786" max="11786" width="4.42578125" style="7" customWidth="1"/>
    <col min="11787" max="11787" width="14.42578125" style="7" customWidth="1"/>
    <col min="11788" max="11788" width="16.85546875" style="7" customWidth="1"/>
    <col min="11789" max="12032" width="9.140625" style="7"/>
    <col min="12033" max="12033" width="8.7109375" style="7" customWidth="1"/>
    <col min="12034" max="12034" width="12" style="7" customWidth="1"/>
    <col min="12035" max="12035" width="6.7109375" style="7" customWidth="1"/>
    <col min="12036" max="12036" width="23" style="7" customWidth="1"/>
    <col min="12037" max="12037" width="17.28515625" style="7" customWidth="1"/>
    <col min="12038" max="12038" width="19.42578125" style="7" customWidth="1"/>
    <col min="12039" max="12039" width="0" style="7" hidden="1" customWidth="1"/>
    <col min="12040" max="12040" width="15.5703125" style="7" customWidth="1"/>
    <col min="12041" max="12041" width="21.140625" style="7" customWidth="1"/>
    <col min="12042" max="12042" width="4.42578125" style="7" customWidth="1"/>
    <col min="12043" max="12043" width="14.42578125" style="7" customWidth="1"/>
    <col min="12044" max="12044" width="16.85546875" style="7" customWidth="1"/>
    <col min="12045" max="12288" width="9.140625" style="7"/>
    <col min="12289" max="12289" width="8.7109375" style="7" customWidth="1"/>
    <col min="12290" max="12290" width="12" style="7" customWidth="1"/>
    <col min="12291" max="12291" width="6.7109375" style="7" customWidth="1"/>
    <col min="12292" max="12292" width="23" style="7" customWidth="1"/>
    <col min="12293" max="12293" width="17.28515625" style="7" customWidth="1"/>
    <col min="12294" max="12294" width="19.42578125" style="7" customWidth="1"/>
    <col min="12295" max="12295" width="0" style="7" hidden="1" customWidth="1"/>
    <col min="12296" max="12296" width="15.5703125" style="7" customWidth="1"/>
    <col min="12297" max="12297" width="21.140625" style="7" customWidth="1"/>
    <col min="12298" max="12298" width="4.42578125" style="7" customWidth="1"/>
    <col min="12299" max="12299" width="14.42578125" style="7" customWidth="1"/>
    <col min="12300" max="12300" width="16.85546875" style="7" customWidth="1"/>
    <col min="12301" max="12544" width="9.140625" style="7"/>
    <col min="12545" max="12545" width="8.7109375" style="7" customWidth="1"/>
    <col min="12546" max="12546" width="12" style="7" customWidth="1"/>
    <col min="12547" max="12547" width="6.7109375" style="7" customWidth="1"/>
    <col min="12548" max="12548" width="23" style="7" customWidth="1"/>
    <col min="12549" max="12549" width="17.28515625" style="7" customWidth="1"/>
    <col min="12550" max="12550" width="19.42578125" style="7" customWidth="1"/>
    <col min="12551" max="12551" width="0" style="7" hidden="1" customWidth="1"/>
    <col min="12552" max="12552" width="15.5703125" style="7" customWidth="1"/>
    <col min="12553" max="12553" width="21.140625" style="7" customWidth="1"/>
    <col min="12554" max="12554" width="4.42578125" style="7" customWidth="1"/>
    <col min="12555" max="12555" width="14.42578125" style="7" customWidth="1"/>
    <col min="12556" max="12556" width="16.85546875" style="7" customWidth="1"/>
    <col min="12557" max="12800" width="9.140625" style="7"/>
    <col min="12801" max="12801" width="8.7109375" style="7" customWidth="1"/>
    <col min="12802" max="12802" width="12" style="7" customWidth="1"/>
    <col min="12803" max="12803" width="6.7109375" style="7" customWidth="1"/>
    <col min="12804" max="12804" width="23" style="7" customWidth="1"/>
    <col min="12805" max="12805" width="17.28515625" style="7" customWidth="1"/>
    <col min="12806" max="12806" width="19.42578125" style="7" customWidth="1"/>
    <col min="12807" max="12807" width="0" style="7" hidden="1" customWidth="1"/>
    <col min="12808" max="12808" width="15.5703125" style="7" customWidth="1"/>
    <col min="12809" max="12809" width="21.140625" style="7" customWidth="1"/>
    <col min="12810" max="12810" width="4.42578125" style="7" customWidth="1"/>
    <col min="12811" max="12811" width="14.42578125" style="7" customWidth="1"/>
    <col min="12812" max="12812" width="16.85546875" style="7" customWidth="1"/>
    <col min="12813" max="13056" width="9.140625" style="7"/>
    <col min="13057" max="13057" width="8.7109375" style="7" customWidth="1"/>
    <col min="13058" max="13058" width="12" style="7" customWidth="1"/>
    <col min="13059" max="13059" width="6.7109375" style="7" customWidth="1"/>
    <col min="13060" max="13060" width="23" style="7" customWidth="1"/>
    <col min="13061" max="13061" width="17.28515625" style="7" customWidth="1"/>
    <col min="13062" max="13062" width="19.42578125" style="7" customWidth="1"/>
    <col min="13063" max="13063" width="0" style="7" hidden="1" customWidth="1"/>
    <col min="13064" max="13064" width="15.5703125" style="7" customWidth="1"/>
    <col min="13065" max="13065" width="21.140625" style="7" customWidth="1"/>
    <col min="13066" max="13066" width="4.42578125" style="7" customWidth="1"/>
    <col min="13067" max="13067" width="14.42578125" style="7" customWidth="1"/>
    <col min="13068" max="13068" width="16.85546875" style="7" customWidth="1"/>
    <col min="13069" max="13312" width="9.140625" style="7"/>
    <col min="13313" max="13313" width="8.7109375" style="7" customWidth="1"/>
    <col min="13314" max="13314" width="12" style="7" customWidth="1"/>
    <col min="13315" max="13315" width="6.7109375" style="7" customWidth="1"/>
    <col min="13316" max="13316" width="23" style="7" customWidth="1"/>
    <col min="13317" max="13317" width="17.28515625" style="7" customWidth="1"/>
    <col min="13318" max="13318" width="19.42578125" style="7" customWidth="1"/>
    <col min="13319" max="13319" width="0" style="7" hidden="1" customWidth="1"/>
    <col min="13320" max="13320" width="15.5703125" style="7" customWidth="1"/>
    <col min="13321" max="13321" width="21.140625" style="7" customWidth="1"/>
    <col min="13322" max="13322" width="4.42578125" style="7" customWidth="1"/>
    <col min="13323" max="13323" width="14.42578125" style="7" customWidth="1"/>
    <col min="13324" max="13324" width="16.85546875" style="7" customWidth="1"/>
    <col min="13325" max="13568" width="9.140625" style="7"/>
    <col min="13569" max="13569" width="8.7109375" style="7" customWidth="1"/>
    <col min="13570" max="13570" width="12" style="7" customWidth="1"/>
    <col min="13571" max="13571" width="6.7109375" style="7" customWidth="1"/>
    <col min="13572" max="13572" width="23" style="7" customWidth="1"/>
    <col min="13573" max="13573" width="17.28515625" style="7" customWidth="1"/>
    <col min="13574" max="13574" width="19.42578125" style="7" customWidth="1"/>
    <col min="13575" max="13575" width="0" style="7" hidden="1" customWidth="1"/>
    <col min="13576" max="13576" width="15.5703125" style="7" customWidth="1"/>
    <col min="13577" max="13577" width="21.140625" style="7" customWidth="1"/>
    <col min="13578" max="13578" width="4.42578125" style="7" customWidth="1"/>
    <col min="13579" max="13579" width="14.42578125" style="7" customWidth="1"/>
    <col min="13580" max="13580" width="16.85546875" style="7" customWidth="1"/>
    <col min="13581" max="13824" width="9.140625" style="7"/>
    <col min="13825" max="13825" width="8.7109375" style="7" customWidth="1"/>
    <col min="13826" max="13826" width="12" style="7" customWidth="1"/>
    <col min="13827" max="13827" width="6.7109375" style="7" customWidth="1"/>
    <col min="13828" max="13828" width="23" style="7" customWidth="1"/>
    <col min="13829" max="13829" width="17.28515625" style="7" customWidth="1"/>
    <col min="13830" max="13830" width="19.42578125" style="7" customWidth="1"/>
    <col min="13831" max="13831" width="0" style="7" hidden="1" customWidth="1"/>
    <col min="13832" max="13832" width="15.5703125" style="7" customWidth="1"/>
    <col min="13833" max="13833" width="21.140625" style="7" customWidth="1"/>
    <col min="13834" max="13834" width="4.42578125" style="7" customWidth="1"/>
    <col min="13835" max="13835" width="14.42578125" style="7" customWidth="1"/>
    <col min="13836" max="13836" width="16.85546875" style="7" customWidth="1"/>
    <col min="13837" max="14080" width="9.140625" style="7"/>
    <col min="14081" max="14081" width="8.7109375" style="7" customWidth="1"/>
    <col min="14082" max="14082" width="12" style="7" customWidth="1"/>
    <col min="14083" max="14083" width="6.7109375" style="7" customWidth="1"/>
    <col min="14084" max="14084" width="23" style="7" customWidth="1"/>
    <col min="14085" max="14085" width="17.28515625" style="7" customWidth="1"/>
    <col min="14086" max="14086" width="19.42578125" style="7" customWidth="1"/>
    <col min="14087" max="14087" width="0" style="7" hidden="1" customWidth="1"/>
    <col min="14088" max="14088" width="15.5703125" style="7" customWidth="1"/>
    <col min="14089" max="14089" width="21.140625" style="7" customWidth="1"/>
    <col min="14090" max="14090" width="4.42578125" style="7" customWidth="1"/>
    <col min="14091" max="14091" width="14.42578125" style="7" customWidth="1"/>
    <col min="14092" max="14092" width="16.85546875" style="7" customWidth="1"/>
    <col min="14093" max="14336" width="9.140625" style="7"/>
    <col min="14337" max="14337" width="8.7109375" style="7" customWidth="1"/>
    <col min="14338" max="14338" width="12" style="7" customWidth="1"/>
    <col min="14339" max="14339" width="6.7109375" style="7" customWidth="1"/>
    <col min="14340" max="14340" width="23" style="7" customWidth="1"/>
    <col min="14341" max="14341" width="17.28515625" style="7" customWidth="1"/>
    <col min="14342" max="14342" width="19.42578125" style="7" customWidth="1"/>
    <col min="14343" max="14343" width="0" style="7" hidden="1" customWidth="1"/>
    <col min="14344" max="14344" width="15.5703125" style="7" customWidth="1"/>
    <col min="14345" max="14345" width="21.140625" style="7" customWidth="1"/>
    <col min="14346" max="14346" width="4.42578125" style="7" customWidth="1"/>
    <col min="14347" max="14347" width="14.42578125" style="7" customWidth="1"/>
    <col min="14348" max="14348" width="16.85546875" style="7" customWidth="1"/>
    <col min="14349" max="14592" width="9.140625" style="7"/>
    <col min="14593" max="14593" width="8.7109375" style="7" customWidth="1"/>
    <col min="14594" max="14594" width="12" style="7" customWidth="1"/>
    <col min="14595" max="14595" width="6.7109375" style="7" customWidth="1"/>
    <col min="14596" max="14596" width="23" style="7" customWidth="1"/>
    <col min="14597" max="14597" width="17.28515625" style="7" customWidth="1"/>
    <col min="14598" max="14598" width="19.42578125" style="7" customWidth="1"/>
    <col min="14599" max="14599" width="0" style="7" hidden="1" customWidth="1"/>
    <col min="14600" max="14600" width="15.5703125" style="7" customWidth="1"/>
    <col min="14601" max="14601" width="21.140625" style="7" customWidth="1"/>
    <col min="14602" max="14602" width="4.42578125" style="7" customWidth="1"/>
    <col min="14603" max="14603" width="14.42578125" style="7" customWidth="1"/>
    <col min="14604" max="14604" width="16.85546875" style="7" customWidth="1"/>
    <col min="14605" max="14848" width="9.140625" style="7"/>
    <col min="14849" max="14849" width="8.7109375" style="7" customWidth="1"/>
    <col min="14850" max="14850" width="12" style="7" customWidth="1"/>
    <col min="14851" max="14851" width="6.7109375" style="7" customWidth="1"/>
    <col min="14852" max="14852" width="23" style="7" customWidth="1"/>
    <col min="14853" max="14853" width="17.28515625" style="7" customWidth="1"/>
    <col min="14854" max="14854" width="19.42578125" style="7" customWidth="1"/>
    <col min="14855" max="14855" width="0" style="7" hidden="1" customWidth="1"/>
    <col min="14856" max="14856" width="15.5703125" style="7" customWidth="1"/>
    <col min="14857" max="14857" width="21.140625" style="7" customWidth="1"/>
    <col min="14858" max="14858" width="4.42578125" style="7" customWidth="1"/>
    <col min="14859" max="14859" width="14.42578125" style="7" customWidth="1"/>
    <col min="14860" max="14860" width="16.85546875" style="7" customWidth="1"/>
    <col min="14861" max="15104" width="9.140625" style="7"/>
    <col min="15105" max="15105" width="8.7109375" style="7" customWidth="1"/>
    <col min="15106" max="15106" width="12" style="7" customWidth="1"/>
    <col min="15107" max="15107" width="6.7109375" style="7" customWidth="1"/>
    <col min="15108" max="15108" width="23" style="7" customWidth="1"/>
    <col min="15109" max="15109" width="17.28515625" style="7" customWidth="1"/>
    <col min="15110" max="15110" width="19.42578125" style="7" customWidth="1"/>
    <col min="15111" max="15111" width="0" style="7" hidden="1" customWidth="1"/>
    <col min="15112" max="15112" width="15.5703125" style="7" customWidth="1"/>
    <col min="15113" max="15113" width="21.140625" style="7" customWidth="1"/>
    <col min="15114" max="15114" width="4.42578125" style="7" customWidth="1"/>
    <col min="15115" max="15115" width="14.42578125" style="7" customWidth="1"/>
    <col min="15116" max="15116" width="16.85546875" style="7" customWidth="1"/>
    <col min="15117" max="15360" width="9.140625" style="7"/>
    <col min="15361" max="15361" width="8.7109375" style="7" customWidth="1"/>
    <col min="15362" max="15362" width="12" style="7" customWidth="1"/>
    <col min="15363" max="15363" width="6.7109375" style="7" customWidth="1"/>
    <col min="15364" max="15364" width="23" style="7" customWidth="1"/>
    <col min="15365" max="15365" width="17.28515625" style="7" customWidth="1"/>
    <col min="15366" max="15366" width="19.42578125" style="7" customWidth="1"/>
    <col min="15367" max="15367" width="0" style="7" hidden="1" customWidth="1"/>
    <col min="15368" max="15368" width="15.5703125" style="7" customWidth="1"/>
    <col min="15369" max="15369" width="21.140625" style="7" customWidth="1"/>
    <col min="15370" max="15370" width="4.42578125" style="7" customWidth="1"/>
    <col min="15371" max="15371" width="14.42578125" style="7" customWidth="1"/>
    <col min="15372" max="15372" width="16.85546875" style="7" customWidth="1"/>
    <col min="15373" max="15616" width="9.140625" style="7"/>
    <col min="15617" max="15617" width="8.7109375" style="7" customWidth="1"/>
    <col min="15618" max="15618" width="12" style="7" customWidth="1"/>
    <col min="15619" max="15619" width="6.7109375" style="7" customWidth="1"/>
    <col min="15620" max="15620" width="23" style="7" customWidth="1"/>
    <col min="15621" max="15621" width="17.28515625" style="7" customWidth="1"/>
    <col min="15622" max="15622" width="19.42578125" style="7" customWidth="1"/>
    <col min="15623" max="15623" width="0" style="7" hidden="1" customWidth="1"/>
    <col min="15624" max="15624" width="15.5703125" style="7" customWidth="1"/>
    <col min="15625" max="15625" width="21.140625" style="7" customWidth="1"/>
    <col min="15626" max="15626" width="4.42578125" style="7" customWidth="1"/>
    <col min="15627" max="15627" width="14.42578125" style="7" customWidth="1"/>
    <col min="15628" max="15628" width="16.85546875" style="7" customWidth="1"/>
    <col min="15629" max="15872" width="9.140625" style="7"/>
    <col min="15873" max="15873" width="8.7109375" style="7" customWidth="1"/>
    <col min="15874" max="15874" width="12" style="7" customWidth="1"/>
    <col min="15875" max="15875" width="6.7109375" style="7" customWidth="1"/>
    <col min="15876" max="15876" width="23" style="7" customWidth="1"/>
    <col min="15877" max="15877" width="17.28515625" style="7" customWidth="1"/>
    <col min="15878" max="15878" width="19.42578125" style="7" customWidth="1"/>
    <col min="15879" max="15879" width="0" style="7" hidden="1" customWidth="1"/>
    <col min="15880" max="15880" width="15.5703125" style="7" customWidth="1"/>
    <col min="15881" max="15881" width="21.140625" style="7" customWidth="1"/>
    <col min="15882" max="15882" width="4.42578125" style="7" customWidth="1"/>
    <col min="15883" max="15883" width="14.42578125" style="7" customWidth="1"/>
    <col min="15884" max="15884" width="16.85546875" style="7" customWidth="1"/>
    <col min="15885" max="16128" width="9.140625" style="7"/>
    <col min="16129" max="16129" width="8.7109375" style="7" customWidth="1"/>
    <col min="16130" max="16130" width="12" style="7" customWidth="1"/>
    <col min="16131" max="16131" width="6.7109375" style="7" customWidth="1"/>
    <col min="16132" max="16132" width="23" style="7" customWidth="1"/>
    <col min="16133" max="16133" width="17.28515625" style="7" customWidth="1"/>
    <col min="16134" max="16134" width="19.42578125" style="7" customWidth="1"/>
    <col min="16135" max="16135" width="0" style="7" hidden="1" customWidth="1"/>
    <col min="16136" max="16136" width="15.5703125" style="7" customWidth="1"/>
    <col min="16137" max="16137" width="21.140625" style="7" customWidth="1"/>
    <col min="16138" max="16138" width="4.42578125" style="7" customWidth="1"/>
    <col min="16139" max="16139" width="14.42578125" style="7" customWidth="1"/>
    <col min="16140" max="16140" width="16.85546875" style="7" customWidth="1"/>
    <col min="16141" max="16384" width="9.140625" style="7"/>
  </cols>
  <sheetData>
    <row r="1" spans="1:55" ht="18.75" customHeight="1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24"/>
    </row>
    <row r="2" spans="1:55" ht="21.75" customHeight="1">
      <c r="A2" s="169" t="str">
        <f>+[1]BS!A2</f>
        <v>QUARTERLY REPORT FOR THE THIRD QUARTER ENDED 31 OCTOBER 2013</v>
      </c>
      <c r="B2" s="169"/>
      <c r="C2" s="169"/>
      <c r="D2" s="169"/>
      <c r="E2" s="169"/>
      <c r="F2" s="169"/>
      <c r="G2" s="169"/>
      <c r="H2" s="169"/>
      <c r="I2" s="169"/>
      <c r="J2" s="27"/>
    </row>
    <row r="3" spans="1:55" ht="22.5" customHeight="1">
      <c r="A3" s="177" t="s">
        <v>52</v>
      </c>
      <c r="B3" s="178"/>
      <c r="C3" s="178"/>
      <c r="D3" s="178"/>
      <c r="E3" s="178"/>
      <c r="F3" s="178"/>
      <c r="G3" s="178"/>
      <c r="H3" s="178"/>
      <c r="I3" s="179"/>
      <c r="J3" s="24"/>
    </row>
    <row r="4" spans="1:55">
      <c r="A4" s="6"/>
      <c r="B4" s="6"/>
      <c r="C4" s="6"/>
      <c r="D4" s="6"/>
      <c r="E4" s="28"/>
      <c r="F4" s="28"/>
    </row>
    <row r="5" spans="1:55" ht="18.75">
      <c r="A5" s="29"/>
      <c r="B5" s="30"/>
      <c r="C5" s="30"/>
      <c r="D5" s="30"/>
      <c r="E5" s="31"/>
      <c r="F5" s="32"/>
      <c r="G5" s="33"/>
      <c r="H5" s="34"/>
      <c r="I5" s="35"/>
      <c r="K5" s="171"/>
      <c r="L5" s="171"/>
    </row>
    <row r="6" spans="1:55" ht="18">
      <c r="A6" s="36"/>
      <c r="B6" s="37"/>
      <c r="C6" s="37"/>
      <c r="D6" s="37"/>
      <c r="E6" s="172" t="s">
        <v>53</v>
      </c>
      <c r="F6" s="173"/>
      <c r="G6" s="38"/>
      <c r="H6" s="174" t="s">
        <v>54</v>
      </c>
      <c r="I6" s="173"/>
      <c r="K6" s="26"/>
      <c r="L6" s="26"/>
    </row>
    <row r="7" spans="1:55" ht="18">
      <c r="A7" s="36"/>
      <c r="B7" s="37"/>
      <c r="C7" s="37"/>
      <c r="D7" s="37"/>
      <c r="E7" s="39" t="s">
        <v>55</v>
      </c>
      <c r="F7" s="40" t="s">
        <v>56</v>
      </c>
      <c r="G7" s="39"/>
      <c r="H7" s="12" t="s">
        <v>55</v>
      </c>
      <c r="I7" s="40" t="s">
        <v>56</v>
      </c>
      <c r="K7" s="41"/>
      <c r="L7" s="41"/>
    </row>
    <row r="8" spans="1:55" ht="18">
      <c r="A8" s="36"/>
      <c r="B8" s="37"/>
      <c r="C8" s="37"/>
      <c r="D8" s="37"/>
      <c r="E8" s="39" t="s">
        <v>57</v>
      </c>
      <c r="F8" s="40" t="s">
        <v>58</v>
      </c>
      <c r="G8" s="39"/>
      <c r="H8" s="12" t="s">
        <v>58</v>
      </c>
      <c r="I8" s="40" t="s">
        <v>58</v>
      </c>
      <c r="K8" s="41"/>
      <c r="L8" s="41"/>
    </row>
    <row r="9" spans="1:55" ht="18">
      <c r="A9" s="36"/>
      <c r="B9" s="37"/>
      <c r="C9" s="37"/>
      <c r="D9" s="37"/>
      <c r="E9" s="39" t="s">
        <v>59</v>
      </c>
      <c r="F9" s="40" t="s">
        <v>59</v>
      </c>
      <c r="G9" s="39"/>
      <c r="H9" s="12" t="s">
        <v>60</v>
      </c>
      <c r="I9" s="40" t="s">
        <v>60</v>
      </c>
      <c r="K9" s="41"/>
      <c r="L9" s="41"/>
    </row>
    <row r="10" spans="1:55" ht="18">
      <c r="A10" s="36"/>
      <c r="B10" s="37"/>
      <c r="C10" s="37"/>
      <c r="D10" s="37"/>
      <c r="E10" s="42" t="s">
        <v>6</v>
      </c>
      <c r="F10" s="40" t="s">
        <v>61</v>
      </c>
      <c r="G10" s="39"/>
      <c r="H10" s="12" t="str">
        <f>E10</f>
        <v>31.10.2013</v>
      </c>
      <c r="I10" s="40" t="str">
        <f>F10</f>
        <v>31.10.2012</v>
      </c>
      <c r="K10" s="43"/>
      <c r="L10" s="41"/>
    </row>
    <row r="11" spans="1:55" ht="18">
      <c r="A11" s="36"/>
      <c r="B11" s="37"/>
      <c r="C11" s="37"/>
      <c r="D11" s="37"/>
      <c r="E11" s="44" t="s">
        <v>8</v>
      </c>
      <c r="F11" s="45" t="s">
        <v>8</v>
      </c>
      <c r="G11" s="44"/>
      <c r="H11" s="46" t="s">
        <v>8</v>
      </c>
      <c r="I11" s="45" t="s">
        <v>8</v>
      </c>
      <c r="K11" s="41"/>
      <c r="L11" s="41"/>
    </row>
    <row r="12" spans="1:55" ht="18">
      <c r="A12" s="47"/>
      <c r="B12" s="13"/>
      <c r="C12" s="13"/>
      <c r="D12" s="48"/>
      <c r="E12" s="49"/>
      <c r="F12" s="50"/>
      <c r="G12" s="38"/>
      <c r="H12" s="51"/>
      <c r="I12" s="50"/>
      <c r="J12" s="6"/>
      <c r="K12" s="52"/>
      <c r="L12" s="52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55" ht="18">
      <c r="A13" s="53" t="s">
        <v>62</v>
      </c>
      <c r="B13" s="54"/>
      <c r="C13" s="54"/>
      <c r="D13" s="55"/>
      <c r="E13" s="56">
        <v>27496</v>
      </c>
      <c r="F13" s="57">
        <f>+'[1]PL-ann'!F15</f>
        <v>20078</v>
      </c>
      <c r="G13" s="58"/>
      <c r="H13" s="59">
        <v>74117</v>
      </c>
      <c r="I13" s="57">
        <f>+'[1]PL-ann'!I15</f>
        <v>114871</v>
      </c>
      <c r="J13" s="6"/>
      <c r="K13" s="60"/>
      <c r="L13" s="60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 ht="18">
      <c r="A14" s="53"/>
      <c r="B14" s="54"/>
      <c r="C14" s="54"/>
      <c r="D14" s="55"/>
      <c r="E14" s="56"/>
      <c r="F14" s="57"/>
      <c r="G14" s="58"/>
      <c r="H14" s="59"/>
      <c r="I14" s="57"/>
      <c r="J14" s="6"/>
      <c r="K14" s="52"/>
      <c r="L14" s="52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55" ht="18">
      <c r="A15" s="53" t="s">
        <v>63</v>
      </c>
      <c r="B15" s="54"/>
      <c r="C15" s="54"/>
      <c r="D15" s="55"/>
      <c r="E15" s="56">
        <v>-31639</v>
      </c>
      <c r="F15" s="57">
        <f>+'[1]PL-ann'!F17+'[1]PL-ann'!F19+'[1]PL-ann'!F25</f>
        <v>-19910</v>
      </c>
      <c r="G15" s="58"/>
      <c r="H15" s="56">
        <v>-77613</v>
      </c>
      <c r="I15" s="57">
        <f>+'[1]PL-ann'!I17++'[1]PL-ann'!I19+'[1]PL-ann'!I25</f>
        <v>-113836</v>
      </c>
      <c r="J15" s="6"/>
      <c r="K15" s="60"/>
      <c r="L15" s="60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1:55" ht="18">
      <c r="A16" s="53"/>
      <c r="B16" s="54"/>
      <c r="C16" s="54"/>
      <c r="D16" s="55"/>
      <c r="E16" s="56"/>
      <c r="F16" s="57"/>
      <c r="G16" s="58"/>
      <c r="H16" s="59"/>
      <c r="I16" s="57"/>
      <c r="J16" s="6"/>
      <c r="K16" s="52"/>
      <c r="L16" s="52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5" ht="18">
      <c r="A17" s="53" t="s">
        <v>64</v>
      </c>
      <c r="B17" s="54"/>
      <c r="C17" s="54"/>
      <c r="D17" s="55"/>
      <c r="E17" s="56">
        <v>5222</v>
      </c>
      <c r="F17" s="57">
        <f>+'[1]PL-ann'!F27</f>
        <v>80</v>
      </c>
      <c r="G17" s="58"/>
      <c r="H17" s="59">
        <v>5598</v>
      </c>
      <c r="I17" s="57">
        <f>+'[1]PL-ann'!I27</f>
        <v>268</v>
      </c>
      <c r="J17" s="6"/>
      <c r="K17" s="61"/>
      <c r="L17" s="61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5" ht="18">
      <c r="A18" s="62"/>
      <c r="B18" s="54"/>
      <c r="C18" s="54"/>
      <c r="D18" s="55"/>
      <c r="E18" s="63"/>
      <c r="F18" s="64"/>
      <c r="G18" s="58"/>
      <c r="H18" s="65"/>
      <c r="I18" s="64"/>
      <c r="J18" s="6"/>
      <c r="K18" s="52"/>
      <c r="L18" s="52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 ht="18">
      <c r="A19" s="53" t="s">
        <v>65</v>
      </c>
      <c r="B19" s="54"/>
      <c r="C19" s="54"/>
      <c r="D19" s="55"/>
      <c r="E19" s="66">
        <f>SUM(E13:E18)</f>
        <v>1079</v>
      </c>
      <c r="F19" s="67">
        <f>SUM(F13:F18)</f>
        <v>248</v>
      </c>
      <c r="G19" s="58"/>
      <c r="H19" s="68">
        <f>SUM(H13:H18)</f>
        <v>2102</v>
      </c>
      <c r="I19" s="67">
        <f>SUM(I13:I18)</f>
        <v>1303</v>
      </c>
      <c r="J19" s="6"/>
      <c r="K19" s="69"/>
      <c r="L19" s="69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 ht="18">
      <c r="A20" s="53"/>
      <c r="B20" s="54"/>
      <c r="C20" s="54"/>
      <c r="D20" s="55"/>
      <c r="E20" s="66"/>
      <c r="F20" s="67"/>
      <c r="G20" s="58"/>
      <c r="H20" s="68"/>
      <c r="I20" s="67"/>
      <c r="J20" s="6"/>
      <c r="K20" s="69"/>
      <c r="L20" s="69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 ht="18">
      <c r="A21" s="53" t="s">
        <v>66</v>
      </c>
      <c r="B21" s="54"/>
      <c r="C21" s="54"/>
      <c r="D21" s="55"/>
      <c r="E21" s="56">
        <v>-53</v>
      </c>
      <c r="F21" s="57">
        <f>+'[1]PL-ann'!F32</f>
        <v>-12</v>
      </c>
      <c r="G21" s="58"/>
      <c r="H21" s="59">
        <v>-172</v>
      </c>
      <c r="I21" s="57">
        <f>+'[1]PL-ann'!I32</f>
        <v>-33</v>
      </c>
      <c r="J21" s="6"/>
      <c r="K21" s="60"/>
      <c r="L21" s="60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 ht="20.25" customHeight="1">
      <c r="A22" s="175" t="s">
        <v>67</v>
      </c>
      <c r="B22" s="176"/>
      <c r="C22" s="176"/>
      <c r="D22" s="176"/>
      <c r="E22" s="56">
        <v>-4</v>
      </c>
      <c r="F22" s="57">
        <f>+'[1]PL-ann'!F34</f>
        <v>-3</v>
      </c>
      <c r="G22" s="58"/>
      <c r="H22" s="59">
        <v>-7</v>
      </c>
      <c r="I22" s="57">
        <f>+'[1]PL-ann'!I34</f>
        <v>-20</v>
      </c>
      <c r="J22" s="6"/>
      <c r="K22" s="60"/>
      <c r="L22" s="60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 ht="18">
      <c r="A23" s="53"/>
      <c r="B23" s="54"/>
      <c r="C23" s="54"/>
      <c r="D23" s="55"/>
      <c r="E23" s="63"/>
      <c r="F23" s="64"/>
      <c r="G23" s="58"/>
      <c r="H23" s="65"/>
      <c r="I23" s="64"/>
      <c r="J23" s="6"/>
      <c r="K23" s="52"/>
      <c r="L23" s="52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 ht="18">
      <c r="A24" s="53" t="s">
        <v>68</v>
      </c>
      <c r="B24" s="54"/>
      <c r="C24" s="54"/>
      <c r="D24" s="55"/>
      <c r="E24" s="66">
        <f>SUM(E19:E23)</f>
        <v>1022</v>
      </c>
      <c r="F24" s="67">
        <f>SUM(F19:F23)</f>
        <v>233</v>
      </c>
      <c r="G24" s="58"/>
      <c r="H24" s="59">
        <f>SUM(H19:H23)</f>
        <v>1923</v>
      </c>
      <c r="I24" s="57">
        <f>SUM(I19:I23)</f>
        <v>1250</v>
      </c>
      <c r="J24" s="6"/>
      <c r="K24" s="61"/>
      <c r="L24" s="61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1:55" ht="18">
      <c r="A25" s="53"/>
      <c r="B25" s="54"/>
      <c r="C25" s="54"/>
      <c r="D25" s="55"/>
      <c r="E25" s="56"/>
      <c r="F25" s="57"/>
      <c r="G25" s="58"/>
      <c r="H25" s="59"/>
      <c r="I25" s="57"/>
      <c r="J25" s="6"/>
      <c r="K25" s="52"/>
      <c r="L25" s="52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1:55" ht="18">
      <c r="A26" s="53" t="s">
        <v>69</v>
      </c>
      <c r="B26" s="54"/>
      <c r="C26" s="54"/>
      <c r="D26" s="55"/>
      <c r="E26" s="56">
        <v>-210</v>
      </c>
      <c r="F26" s="57">
        <f>+'[1]PL-ann'!F38</f>
        <v>-4</v>
      </c>
      <c r="G26" s="58"/>
      <c r="H26" s="59">
        <v>-256</v>
      </c>
      <c r="I26" s="57">
        <f>+'[1]PL-ann'!I38</f>
        <v>-108</v>
      </c>
      <c r="J26" s="6"/>
      <c r="K26" s="60"/>
      <c r="L26" s="60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ht="18">
      <c r="A27" s="53" t="s">
        <v>70</v>
      </c>
      <c r="B27" s="54"/>
      <c r="C27" s="54"/>
      <c r="D27" s="55"/>
      <c r="E27" s="56">
        <v>0</v>
      </c>
      <c r="F27" s="57">
        <f>+'[1]PL-ann'!F40</f>
        <v>0</v>
      </c>
      <c r="G27" s="58"/>
      <c r="H27" s="59">
        <v>0</v>
      </c>
      <c r="I27" s="57">
        <f>+'[1]PL-ann'!I40</f>
        <v>-259</v>
      </c>
      <c r="J27" s="6"/>
      <c r="K27" s="60"/>
      <c r="L27" s="60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ht="18">
      <c r="A28" s="53"/>
      <c r="B28" s="54"/>
      <c r="C28" s="54"/>
      <c r="D28" s="55"/>
      <c r="E28" s="63"/>
      <c r="F28" s="64"/>
      <c r="G28" s="58"/>
      <c r="H28" s="65"/>
      <c r="I28" s="64"/>
      <c r="J28" s="6"/>
      <c r="K28" s="52"/>
      <c r="L28" s="52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55" ht="18">
      <c r="A29" s="53" t="s">
        <v>71</v>
      </c>
      <c r="B29" s="54"/>
      <c r="C29" s="54"/>
      <c r="D29" s="55"/>
      <c r="E29" s="56">
        <f>SUM(E24:E28)</f>
        <v>812</v>
      </c>
      <c r="F29" s="57">
        <f>SUM(F24:F28)</f>
        <v>229</v>
      </c>
      <c r="G29" s="58"/>
      <c r="H29" s="59">
        <f>SUM(H24:H28)</f>
        <v>1667</v>
      </c>
      <c r="I29" s="57">
        <f>SUM(I24:I28)</f>
        <v>883</v>
      </c>
      <c r="J29" s="6"/>
      <c r="K29" s="61"/>
      <c r="L29" s="61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55" ht="18">
      <c r="A30" s="53"/>
      <c r="B30" s="54"/>
      <c r="C30" s="54"/>
      <c r="D30" s="55"/>
      <c r="E30" s="56"/>
      <c r="F30" s="57"/>
      <c r="G30" s="58"/>
      <c r="H30" s="59"/>
      <c r="I30" s="57"/>
      <c r="J30" s="6"/>
      <c r="K30" s="61"/>
      <c r="L30" s="61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ht="18.75">
      <c r="A31" s="53" t="s">
        <v>72</v>
      </c>
      <c r="B31" s="54"/>
      <c r="C31" s="54"/>
      <c r="D31" s="70"/>
      <c r="E31" s="56"/>
      <c r="F31" s="57"/>
      <c r="G31" s="58"/>
      <c r="H31" s="59"/>
      <c r="I31" s="57"/>
      <c r="J31" s="6"/>
      <c r="K31" s="60"/>
      <c r="L31" s="52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ht="18.75">
      <c r="A32" s="53"/>
      <c r="B32" s="54"/>
      <c r="C32" s="54"/>
      <c r="D32" s="70"/>
      <c r="E32" s="63"/>
      <c r="F32" s="64"/>
      <c r="G32" s="58"/>
      <c r="H32" s="65"/>
      <c r="I32" s="64"/>
      <c r="J32" s="6"/>
      <c r="K32" s="60"/>
      <c r="L32" s="52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</row>
    <row r="33" spans="1:55" ht="18.75">
      <c r="A33" s="53" t="s">
        <v>73</v>
      </c>
      <c r="B33" s="54"/>
      <c r="C33" s="54"/>
      <c r="D33" s="70"/>
      <c r="E33" s="56"/>
      <c r="F33" s="57"/>
      <c r="G33" s="58"/>
      <c r="H33" s="59"/>
      <c r="I33" s="57"/>
      <c r="J33" s="6"/>
      <c r="K33" s="60"/>
      <c r="L33" s="52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</row>
    <row r="34" spans="1:55" ht="19.5" thickBot="1">
      <c r="A34" s="53" t="s">
        <v>74</v>
      </c>
      <c r="B34" s="54"/>
      <c r="C34" s="54"/>
      <c r="D34" s="70"/>
      <c r="E34" s="71">
        <f>SUM(E29:E32)</f>
        <v>812</v>
      </c>
      <c r="F34" s="168">
        <f>SUM(F29:F32)</f>
        <v>229</v>
      </c>
      <c r="G34" s="72">
        <f>+G29</f>
        <v>0</v>
      </c>
      <c r="H34" s="71">
        <f>SUM(H29:H32)</f>
        <v>1667</v>
      </c>
      <c r="I34" s="79">
        <f>SUM(I29:I32)</f>
        <v>883</v>
      </c>
      <c r="J34" s="6"/>
      <c r="K34" s="73"/>
      <c r="L34" s="73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</row>
    <row r="35" spans="1:55" ht="18.75" thickTop="1">
      <c r="A35" s="74"/>
      <c r="B35" s="37"/>
      <c r="C35" s="37"/>
      <c r="D35" s="37"/>
      <c r="E35" s="74"/>
      <c r="F35" s="75"/>
      <c r="G35" s="74"/>
      <c r="H35" s="37"/>
      <c r="I35" s="75"/>
      <c r="J35" s="6"/>
      <c r="K35" s="60"/>
      <c r="L35" s="52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</row>
    <row r="36" spans="1:55" ht="18.75">
      <c r="A36" s="53" t="s">
        <v>75</v>
      </c>
      <c r="B36" s="54"/>
      <c r="C36" s="54"/>
      <c r="D36" s="70"/>
      <c r="E36" s="56"/>
      <c r="F36" s="57"/>
      <c r="G36" s="58"/>
      <c r="H36" s="59"/>
      <c r="I36" s="57"/>
      <c r="J36" s="6"/>
      <c r="K36" s="60"/>
      <c r="L36" s="52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55" ht="18.75">
      <c r="A37" s="53" t="s">
        <v>76</v>
      </c>
      <c r="B37" s="54"/>
      <c r="C37" s="54"/>
      <c r="D37" s="70"/>
      <c r="E37" s="56">
        <v>579</v>
      </c>
      <c r="F37" s="57">
        <f>+F29</f>
        <v>229</v>
      </c>
      <c r="G37" s="58"/>
      <c r="H37" s="56">
        <v>1494</v>
      </c>
      <c r="I37" s="57">
        <f>+I29</f>
        <v>883</v>
      </c>
      <c r="J37" s="6"/>
      <c r="K37" s="73"/>
      <c r="L37" s="61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</row>
    <row r="38" spans="1:55" ht="18.75">
      <c r="A38" s="53" t="s">
        <v>77</v>
      </c>
      <c r="B38" s="54"/>
      <c r="C38" s="54"/>
      <c r="D38" s="70"/>
      <c r="E38" s="56">
        <v>233</v>
      </c>
      <c r="F38" s="57">
        <v>0</v>
      </c>
      <c r="G38" s="58"/>
      <c r="H38" s="59">
        <v>173</v>
      </c>
      <c r="I38" s="57">
        <v>0</v>
      </c>
      <c r="J38" s="6"/>
      <c r="K38" s="60"/>
      <c r="L38" s="5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  <row r="39" spans="1:55" ht="18.75">
      <c r="A39" s="53"/>
      <c r="B39" s="54"/>
      <c r="C39" s="54"/>
      <c r="D39" s="70"/>
      <c r="E39" s="56"/>
      <c r="F39" s="57"/>
      <c r="G39" s="58"/>
      <c r="H39" s="59"/>
      <c r="I39" s="57"/>
      <c r="J39" s="6"/>
      <c r="K39" s="60"/>
      <c r="L39" s="52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</row>
    <row r="40" spans="1:55" ht="19.5" thickBot="1">
      <c r="A40" s="53" t="s">
        <v>78</v>
      </c>
      <c r="B40" s="54"/>
      <c r="C40" s="54"/>
      <c r="D40" s="70"/>
      <c r="E40" s="76">
        <f>SUM(E37:E39)</f>
        <v>812</v>
      </c>
      <c r="F40" s="77">
        <f>SUM(F37:F39)</f>
        <v>229</v>
      </c>
      <c r="G40" s="56"/>
      <c r="H40" s="78">
        <f>SUM(H37:H39)</f>
        <v>1667</v>
      </c>
      <c r="I40" s="77">
        <f>SUM(I37:I39)</f>
        <v>883</v>
      </c>
      <c r="J40" s="6"/>
      <c r="K40" s="61"/>
      <c r="L40" s="61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</row>
    <row r="41" spans="1:55" ht="19.5" thickTop="1">
      <c r="A41" s="53"/>
      <c r="B41" s="54"/>
      <c r="C41" s="54"/>
      <c r="D41" s="70"/>
      <c r="E41" s="56"/>
      <c r="F41" s="57"/>
      <c r="G41" s="58"/>
      <c r="H41" s="59"/>
      <c r="I41" s="57"/>
      <c r="J41" s="6"/>
      <c r="K41" s="60"/>
      <c r="L41" s="52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 ht="18.75">
      <c r="A42" s="53" t="s">
        <v>73</v>
      </c>
      <c r="B42" s="54"/>
      <c r="C42" s="54"/>
      <c r="D42" s="70"/>
      <c r="E42" s="56"/>
      <c r="F42" s="57"/>
      <c r="G42" s="58"/>
      <c r="H42" s="59"/>
      <c r="I42" s="57"/>
      <c r="J42" s="6"/>
      <c r="K42" s="60"/>
      <c r="L42" s="52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spans="1:55" ht="18.75">
      <c r="A43" s="53" t="s">
        <v>79</v>
      </c>
      <c r="B43" s="54"/>
      <c r="C43" s="54"/>
      <c r="D43" s="70"/>
      <c r="E43" s="56"/>
      <c r="F43" s="57"/>
      <c r="G43" s="58"/>
      <c r="H43" s="59"/>
      <c r="I43" s="57"/>
      <c r="J43" s="6"/>
      <c r="K43" s="60"/>
      <c r="L43" s="52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spans="1:55" ht="18.75">
      <c r="A44" s="53" t="s">
        <v>76</v>
      </c>
      <c r="B44" s="54"/>
      <c r="C44" s="54"/>
      <c r="D44" s="70"/>
      <c r="E44" s="56">
        <f>+E37</f>
        <v>579</v>
      </c>
      <c r="F44" s="57">
        <f>+F37</f>
        <v>229</v>
      </c>
      <c r="G44" s="58"/>
      <c r="H44" s="59">
        <f>+H37</f>
        <v>1494</v>
      </c>
      <c r="I44" s="57">
        <f>+I37</f>
        <v>883</v>
      </c>
      <c r="J44" s="6"/>
      <c r="K44" s="61"/>
      <c r="L44" s="61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</row>
    <row r="45" spans="1:55" ht="18.75">
      <c r="A45" s="53" t="s">
        <v>77</v>
      </c>
      <c r="B45" s="54"/>
      <c r="C45" s="54"/>
      <c r="D45" s="70"/>
      <c r="E45" s="56">
        <f>+E38</f>
        <v>233</v>
      </c>
      <c r="F45" s="57">
        <v>0</v>
      </c>
      <c r="G45" s="58"/>
      <c r="H45" s="59">
        <f>+H38</f>
        <v>173</v>
      </c>
      <c r="I45" s="57">
        <v>0</v>
      </c>
      <c r="J45" s="6"/>
      <c r="K45" s="60"/>
      <c r="L45" s="52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</row>
    <row r="46" spans="1:55" ht="18.75">
      <c r="A46" s="53"/>
      <c r="B46" s="54"/>
      <c r="C46" s="54"/>
      <c r="D46" s="70"/>
      <c r="E46" s="63"/>
      <c r="F46" s="64"/>
      <c r="G46" s="58"/>
      <c r="H46" s="65"/>
      <c r="I46" s="64"/>
      <c r="J46" s="6"/>
      <c r="K46" s="60"/>
      <c r="L46" s="52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</row>
    <row r="47" spans="1:55" ht="18.75">
      <c r="A47" s="53" t="s">
        <v>73</v>
      </c>
      <c r="B47" s="54"/>
      <c r="C47" s="54"/>
      <c r="D47" s="70"/>
      <c r="E47" s="56"/>
      <c r="F47" s="57"/>
      <c r="G47" s="58"/>
      <c r="H47" s="59"/>
      <c r="I47" s="57"/>
      <c r="J47" s="6"/>
      <c r="K47" s="60"/>
      <c r="L47" s="52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</row>
    <row r="48" spans="1:55" ht="19.5" thickBot="1">
      <c r="A48" s="53"/>
      <c r="B48" s="54"/>
      <c r="C48" s="54"/>
      <c r="D48" s="70"/>
      <c r="E48" s="71">
        <f>SUM(E44:E47)</f>
        <v>812</v>
      </c>
      <c r="F48" s="79">
        <f>SUM(F44:F47)</f>
        <v>229</v>
      </c>
      <c r="G48" s="56"/>
      <c r="H48" s="72">
        <f>SUM(H44:H47)</f>
        <v>1667</v>
      </c>
      <c r="I48" s="79">
        <f>SUM(I44:I47)</f>
        <v>883</v>
      </c>
      <c r="J48" s="6"/>
      <c r="K48" s="61"/>
      <c r="L48" s="61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1:12" ht="18.75" thickTop="1">
      <c r="A49" s="80"/>
      <c r="B49" s="81"/>
      <c r="C49" s="81"/>
      <c r="D49" s="81"/>
      <c r="E49" s="36"/>
      <c r="F49" s="75"/>
      <c r="G49" s="74"/>
      <c r="H49" s="82"/>
      <c r="I49" s="75"/>
      <c r="K49" s="26"/>
      <c r="L49" s="26"/>
    </row>
    <row r="50" spans="1:12" ht="18">
      <c r="A50" s="53" t="s">
        <v>80</v>
      </c>
      <c r="B50" s="81"/>
      <c r="C50" s="81"/>
      <c r="D50" s="81"/>
      <c r="E50" s="83" t="s">
        <v>81</v>
      </c>
      <c r="F50" s="84" t="s">
        <v>81</v>
      </c>
      <c r="G50" s="85"/>
      <c r="H50" s="86" t="s">
        <v>81</v>
      </c>
      <c r="I50" s="84" t="s">
        <v>81</v>
      </c>
      <c r="K50" s="87"/>
      <c r="L50" s="88"/>
    </row>
    <row r="51" spans="1:12" ht="18">
      <c r="A51" s="53" t="s">
        <v>82</v>
      </c>
      <c r="B51" s="81"/>
      <c r="C51" s="81"/>
      <c r="D51" s="81"/>
      <c r="E51" s="89">
        <f>E37/67000*100</f>
        <v>0.86417910447761193</v>
      </c>
      <c r="F51" s="90">
        <f>F37/67000*100</f>
        <v>0.34179104477611943</v>
      </c>
      <c r="G51" s="89">
        <f>G29/67000*100</f>
        <v>0</v>
      </c>
      <c r="H51" s="89">
        <f>H37/67000*100</f>
        <v>2.229850746268657</v>
      </c>
      <c r="I51" s="90">
        <f>I37/67000*100</f>
        <v>1.317910447761194</v>
      </c>
      <c r="K51" s="91"/>
      <c r="L51" s="92"/>
    </row>
    <row r="52" spans="1:12" ht="18">
      <c r="A52" s="93"/>
      <c r="B52" s="94"/>
      <c r="C52" s="94"/>
      <c r="D52" s="94"/>
      <c r="E52" s="95"/>
      <c r="F52" s="96"/>
      <c r="G52" s="97"/>
      <c r="H52" s="98"/>
      <c r="I52" s="96"/>
      <c r="K52" s="26"/>
      <c r="L52" s="26"/>
    </row>
    <row r="53" spans="1:12" ht="18">
      <c r="A53" s="99"/>
      <c r="B53" s="99"/>
      <c r="C53" s="99"/>
      <c r="D53" s="99"/>
      <c r="E53" s="100"/>
      <c r="F53" s="24"/>
      <c r="G53" s="24"/>
      <c r="H53" s="100"/>
      <c r="I53" s="24"/>
      <c r="K53" s="26"/>
      <c r="L53" s="26"/>
    </row>
    <row r="54" spans="1:12" ht="18">
      <c r="A54" s="24"/>
      <c r="B54" s="24"/>
      <c r="C54" s="24"/>
      <c r="D54" s="24"/>
      <c r="E54" s="24"/>
      <c r="F54" s="24"/>
      <c r="G54" s="24"/>
      <c r="H54" s="24"/>
      <c r="I54" s="24"/>
      <c r="K54" s="26"/>
      <c r="L54" s="26"/>
    </row>
    <row r="55" spans="1:12" ht="31.5" customHeight="1">
      <c r="A55" s="170" t="s">
        <v>83</v>
      </c>
      <c r="B55" s="170"/>
      <c r="C55" s="170"/>
      <c r="D55" s="170"/>
      <c r="E55" s="170"/>
      <c r="F55" s="170"/>
      <c r="G55" s="170"/>
      <c r="H55" s="170"/>
      <c r="I55" s="170"/>
      <c r="K55" s="26"/>
      <c r="L55" s="26"/>
    </row>
    <row r="56" spans="1:12" ht="18">
      <c r="A56" s="24"/>
      <c r="B56" s="24"/>
      <c r="C56" s="24"/>
      <c r="D56" s="24"/>
      <c r="E56" s="24"/>
      <c r="F56" s="24"/>
      <c r="G56" s="24"/>
      <c r="H56" s="24"/>
      <c r="I56" s="24"/>
      <c r="K56" s="26"/>
      <c r="L56" s="26"/>
    </row>
  </sheetData>
  <mergeCells count="8">
    <mergeCell ref="A1:I1"/>
    <mergeCell ref="A2:I2"/>
    <mergeCell ref="A3:I3"/>
    <mergeCell ref="K5:L5"/>
    <mergeCell ref="E6:F6"/>
    <mergeCell ref="H6:I6"/>
    <mergeCell ref="A22:D22"/>
    <mergeCell ref="A55:I55"/>
  </mergeCells>
  <printOptions horizontalCentered="1"/>
  <pageMargins left="0.5" right="0.5" top="0.41" bottom="0.5" header="0.25" footer="0.25"/>
  <pageSetup paperSize="9" scale="72" orientation="portrait" horizontalDpi="300" verticalDpi="300" r:id="rId1"/>
  <headerFooter alignWithMargins="0">
    <oddFooter>&amp;C- 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J41"/>
  <sheetViews>
    <sheetView zoomScale="75" zoomScaleNormal="75" workbookViewId="0">
      <selection activeCell="H30" sqref="H30"/>
    </sheetView>
  </sheetViews>
  <sheetFormatPr defaultRowHeight="12.75"/>
  <cols>
    <col min="1" max="1" width="5.42578125" customWidth="1"/>
    <col min="4" max="4" width="28.140625" customWidth="1"/>
    <col min="5" max="5" width="11.5703125" bestFit="1" customWidth="1"/>
    <col min="6" max="6" width="12.85546875" bestFit="1" customWidth="1"/>
    <col min="7" max="7" width="16.140625" customWidth="1"/>
    <col min="8" max="8" width="12.85546875" customWidth="1"/>
    <col min="9" max="9" width="19.85546875" customWidth="1"/>
    <col min="10" max="10" width="11.5703125" customWidth="1"/>
  </cols>
  <sheetData>
    <row r="1" spans="1:10" ht="21" customHeight="1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21.75" customHeight="1" thickBot="1">
      <c r="A2" s="169" t="str">
        <f>+'[1]PL-ann'!A2</f>
        <v>QUARTERLY REPORT FOR THE THIRD QUARTER ENDED 31 OCTOBER 2013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27" customHeight="1" thickBot="1">
      <c r="A3" s="180" t="s">
        <v>84</v>
      </c>
      <c r="B3" s="181"/>
      <c r="C3" s="181"/>
      <c r="D3" s="181"/>
      <c r="E3" s="181"/>
      <c r="F3" s="181"/>
      <c r="G3" s="181"/>
      <c r="H3" s="181"/>
      <c r="I3" s="181"/>
      <c r="J3" s="182"/>
    </row>
    <row r="4" spans="1:10" ht="15.75">
      <c r="A4" s="101"/>
      <c r="B4" s="7"/>
      <c r="C4" s="7"/>
      <c r="D4" s="7"/>
      <c r="E4" s="7"/>
      <c r="F4" s="7"/>
      <c r="G4" s="7"/>
      <c r="H4" s="7"/>
      <c r="I4" s="7"/>
      <c r="J4" s="7"/>
    </row>
    <row r="5" spans="1:10" ht="21.75" customHeight="1">
      <c r="A5" s="24"/>
      <c r="B5" s="24"/>
      <c r="C5" s="24"/>
      <c r="D5" s="24"/>
      <c r="E5" s="183" t="s">
        <v>85</v>
      </c>
      <c r="F5" s="183"/>
      <c r="G5" s="183"/>
      <c r="H5" s="183"/>
      <c r="I5" s="102"/>
      <c r="J5" s="24"/>
    </row>
    <row r="6" spans="1:10" ht="18">
      <c r="A6" s="24"/>
      <c r="B6" s="24"/>
      <c r="C6" s="24"/>
      <c r="D6" s="24"/>
      <c r="E6" s="103"/>
      <c r="F6" s="103"/>
      <c r="G6" s="103"/>
      <c r="H6" s="103"/>
      <c r="I6" s="103"/>
      <c r="J6" s="102"/>
    </row>
    <row r="7" spans="1:10" ht="18">
      <c r="A7" s="24"/>
      <c r="B7" s="24"/>
      <c r="C7" s="24"/>
      <c r="D7" s="24"/>
      <c r="E7" s="104" t="s">
        <v>86</v>
      </c>
      <c r="F7" s="105" t="s">
        <v>87</v>
      </c>
      <c r="G7" s="105" t="s">
        <v>88</v>
      </c>
      <c r="H7" s="106"/>
      <c r="I7" s="107" t="s">
        <v>89</v>
      </c>
      <c r="J7" s="108" t="s">
        <v>90</v>
      </c>
    </row>
    <row r="8" spans="1:10" ht="18">
      <c r="A8" s="24"/>
      <c r="B8" s="24"/>
      <c r="C8" s="24"/>
      <c r="D8" s="24"/>
      <c r="E8" s="109" t="s">
        <v>91</v>
      </c>
      <c r="F8" s="103" t="s">
        <v>92</v>
      </c>
      <c r="G8" s="103" t="s">
        <v>93</v>
      </c>
      <c r="H8" s="110" t="s">
        <v>90</v>
      </c>
      <c r="I8" s="110" t="s">
        <v>94</v>
      </c>
      <c r="J8" s="111" t="s">
        <v>95</v>
      </c>
    </row>
    <row r="9" spans="1:10" ht="18">
      <c r="A9" s="24"/>
      <c r="B9" s="24"/>
      <c r="C9" s="24"/>
      <c r="D9" s="24"/>
      <c r="E9" s="112" t="s">
        <v>8</v>
      </c>
      <c r="F9" s="113" t="s">
        <v>8</v>
      </c>
      <c r="G9" s="113" t="s">
        <v>8</v>
      </c>
      <c r="H9" s="114" t="s">
        <v>8</v>
      </c>
      <c r="I9" s="114" t="s">
        <v>8</v>
      </c>
      <c r="J9" s="115" t="s">
        <v>8</v>
      </c>
    </row>
    <row r="10" spans="1:10" ht="18">
      <c r="A10" s="24"/>
      <c r="B10" s="24"/>
      <c r="C10" s="24"/>
      <c r="D10" s="24"/>
      <c r="E10" s="109"/>
      <c r="F10" s="103"/>
      <c r="G10" s="103"/>
      <c r="H10" s="110"/>
      <c r="I10" s="110"/>
      <c r="J10" s="111"/>
    </row>
    <row r="11" spans="1:10" ht="18">
      <c r="A11" s="24"/>
      <c r="B11" s="24"/>
      <c r="C11" s="24"/>
      <c r="D11" s="24"/>
      <c r="E11" s="109"/>
      <c r="F11" s="103"/>
      <c r="G11" s="103"/>
      <c r="H11" s="110"/>
      <c r="I11" s="110"/>
      <c r="J11" s="111"/>
    </row>
    <row r="12" spans="1:10" ht="18">
      <c r="A12" s="24" t="s">
        <v>96</v>
      </c>
      <c r="B12" s="24"/>
      <c r="C12" s="24"/>
      <c r="D12" s="24"/>
      <c r="E12" s="116">
        <v>67000</v>
      </c>
      <c r="F12" s="117">
        <v>7713</v>
      </c>
      <c r="G12" s="117">
        <f>-22692</f>
        <v>-22692</v>
      </c>
      <c r="H12" s="118">
        <f>SUM(E12:G12)</f>
        <v>52021</v>
      </c>
      <c r="I12" s="118">
        <v>0</v>
      </c>
      <c r="J12" s="119">
        <f>SUM(H12:I12)</f>
        <v>52021</v>
      </c>
    </row>
    <row r="13" spans="1:10" ht="18">
      <c r="A13" s="24"/>
      <c r="B13" s="24"/>
      <c r="C13" s="24"/>
      <c r="D13" s="24"/>
      <c r="E13" s="116"/>
      <c r="F13" s="117"/>
      <c r="G13" s="117"/>
      <c r="H13" s="118"/>
      <c r="I13" s="118"/>
      <c r="J13" s="119"/>
    </row>
    <row r="14" spans="1:10" ht="18">
      <c r="A14" s="24" t="s">
        <v>97</v>
      </c>
      <c r="B14" s="24"/>
      <c r="C14" s="24"/>
      <c r="D14" s="24"/>
      <c r="E14" s="116"/>
      <c r="F14" s="117"/>
      <c r="G14" s="117">
        <v>1494</v>
      </c>
      <c r="H14" s="118">
        <f>+G14</f>
        <v>1494</v>
      </c>
      <c r="I14" s="118">
        <v>173</v>
      </c>
      <c r="J14" s="119">
        <f>SUM(H14:I14)</f>
        <v>1667</v>
      </c>
    </row>
    <row r="15" spans="1:10" ht="18">
      <c r="A15" s="24"/>
      <c r="B15" s="24"/>
      <c r="C15" s="24"/>
      <c r="D15" s="24"/>
      <c r="E15" s="116"/>
      <c r="F15" s="117"/>
      <c r="G15" s="117"/>
      <c r="H15" s="118"/>
      <c r="I15" s="118"/>
      <c r="J15" s="119"/>
    </row>
    <row r="16" spans="1:10" ht="18">
      <c r="A16" s="24" t="s">
        <v>98</v>
      </c>
      <c r="B16" s="24"/>
      <c r="C16" s="24"/>
      <c r="D16" s="24"/>
      <c r="E16" s="116"/>
      <c r="F16" s="117"/>
      <c r="G16" s="117"/>
      <c r="H16" s="118"/>
      <c r="I16" s="118">
        <v>1296</v>
      </c>
      <c r="J16" s="119">
        <f>+I16</f>
        <v>1296</v>
      </c>
    </row>
    <row r="17" spans="1:10" ht="18">
      <c r="A17" s="24"/>
      <c r="B17" s="24"/>
      <c r="C17" s="24"/>
      <c r="D17" s="24"/>
      <c r="E17" s="116"/>
      <c r="F17" s="117"/>
      <c r="G17" s="117"/>
      <c r="H17" s="118"/>
      <c r="I17" s="118"/>
      <c r="J17" s="119"/>
    </row>
    <row r="18" spans="1:10" ht="18">
      <c r="A18" s="24"/>
      <c r="B18" s="24"/>
      <c r="C18" s="24"/>
      <c r="D18" s="24"/>
      <c r="E18" s="120"/>
      <c r="F18" s="48"/>
      <c r="G18" s="48"/>
      <c r="H18" s="121"/>
      <c r="I18" s="122"/>
      <c r="J18" s="123"/>
    </row>
    <row r="19" spans="1:10" ht="18.75" thickBot="1">
      <c r="A19" s="24" t="s">
        <v>99</v>
      </c>
      <c r="B19" s="24"/>
      <c r="C19" s="24"/>
      <c r="D19" s="24"/>
      <c r="E19" s="124">
        <f t="shared" ref="E19:J19" si="0">SUM(E12:E18)</f>
        <v>67000</v>
      </c>
      <c r="F19" s="125">
        <f t="shared" si="0"/>
        <v>7713</v>
      </c>
      <c r="G19" s="125">
        <f t="shared" si="0"/>
        <v>-21198</v>
      </c>
      <c r="H19" s="126">
        <f t="shared" si="0"/>
        <v>53515</v>
      </c>
      <c r="I19" s="126">
        <f t="shared" si="0"/>
        <v>1469</v>
      </c>
      <c r="J19" s="127">
        <f t="shared" si="0"/>
        <v>54984</v>
      </c>
    </row>
    <row r="20" spans="1:10" ht="18.75" thickTop="1">
      <c r="A20" s="24"/>
      <c r="B20" s="24"/>
      <c r="C20" s="24"/>
      <c r="D20" s="24"/>
      <c r="E20" s="128"/>
      <c r="F20" s="128"/>
      <c r="G20" s="128"/>
      <c r="H20" s="128"/>
      <c r="I20" s="128"/>
      <c r="J20" s="128"/>
    </row>
    <row r="21" spans="1:10" ht="18">
      <c r="A21" s="24"/>
      <c r="B21" s="24"/>
      <c r="C21" s="24"/>
      <c r="D21" s="24"/>
      <c r="E21" s="102"/>
      <c r="F21" s="102"/>
      <c r="G21" s="102"/>
      <c r="H21" s="102"/>
      <c r="I21" s="102"/>
      <c r="J21" s="102"/>
    </row>
    <row r="22" spans="1:10" ht="18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20.25" customHeight="1">
      <c r="A23" s="24"/>
      <c r="B23" s="24"/>
      <c r="C23" s="24"/>
      <c r="D23" s="24"/>
      <c r="E23" s="183" t="s">
        <v>85</v>
      </c>
      <c r="F23" s="183"/>
      <c r="G23" s="183"/>
      <c r="H23" s="183"/>
      <c r="I23" s="102"/>
      <c r="J23" s="102"/>
    </row>
    <row r="24" spans="1:10" ht="18">
      <c r="A24" s="24"/>
      <c r="B24" s="24"/>
      <c r="C24" s="24"/>
      <c r="D24" s="24"/>
      <c r="E24" s="103"/>
      <c r="F24" s="103"/>
      <c r="G24" s="103"/>
      <c r="H24" s="103"/>
      <c r="I24" s="103"/>
      <c r="J24" s="102"/>
    </row>
    <row r="25" spans="1:10" ht="18">
      <c r="A25" s="24"/>
      <c r="B25" s="24"/>
      <c r="C25" s="24"/>
      <c r="D25" s="24"/>
      <c r="E25" s="104" t="s">
        <v>86</v>
      </c>
      <c r="F25" s="105" t="s">
        <v>87</v>
      </c>
      <c r="G25" s="105" t="s">
        <v>88</v>
      </c>
      <c r="H25" s="107"/>
      <c r="I25" s="107" t="s">
        <v>89</v>
      </c>
      <c r="J25" s="108" t="s">
        <v>90</v>
      </c>
    </row>
    <row r="26" spans="1:10" ht="18">
      <c r="A26" s="24"/>
      <c r="B26" s="24"/>
      <c r="C26" s="24"/>
      <c r="D26" s="24"/>
      <c r="E26" s="109" t="s">
        <v>91</v>
      </c>
      <c r="F26" s="103" t="s">
        <v>92</v>
      </c>
      <c r="G26" s="103" t="s">
        <v>93</v>
      </c>
      <c r="H26" s="110" t="s">
        <v>90</v>
      </c>
      <c r="I26" s="110" t="s">
        <v>94</v>
      </c>
      <c r="J26" s="111" t="s">
        <v>95</v>
      </c>
    </row>
    <row r="27" spans="1:10" ht="18">
      <c r="A27" s="24"/>
      <c r="B27" s="24"/>
      <c r="C27" s="24"/>
      <c r="D27" s="24"/>
      <c r="E27" s="112" t="s">
        <v>8</v>
      </c>
      <c r="F27" s="113" t="s">
        <v>8</v>
      </c>
      <c r="G27" s="113" t="s">
        <v>8</v>
      </c>
      <c r="H27" s="114" t="s">
        <v>8</v>
      </c>
      <c r="I27" s="114" t="s">
        <v>8</v>
      </c>
      <c r="J27" s="115" t="s">
        <v>8</v>
      </c>
    </row>
    <row r="28" spans="1:10" ht="18">
      <c r="A28" s="24"/>
      <c r="B28" s="24"/>
      <c r="C28" s="24"/>
      <c r="D28" s="24"/>
      <c r="E28" s="109"/>
      <c r="F28" s="103"/>
      <c r="G28" s="103"/>
      <c r="H28" s="110"/>
      <c r="I28" s="110"/>
      <c r="J28" s="111"/>
    </row>
    <row r="29" spans="1:10" ht="18">
      <c r="A29" s="24"/>
      <c r="B29" s="24"/>
      <c r="C29" s="24"/>
      <c r="D29" s="24"/>
      <c r="E29" s="109"/>
      <c r="F29" s="103"/>
      <c r="G29" s="103"/>
      <c r="H29" s="110"/>
      <c r="I29" s="110"/>
      <c r="J29" s="111"/>
    </row>
    <row r="30" spans="1:10" ht="18">
      <c r="A30" s="24" t="s">
        <v>100</v>
      </c>
      <c r="B30" s="24"/>
      <c r="C30" s="24"/>
      <c r="D30" s="24"/>
      <c r="E30" s="47">
        <v>67000</v>
      </c>
      <c r="F30" s="13">
        <v>7713</v>
      </c>
      <c r="G30" s="13">
        <v>-26272</v>
      </c>
      <c r="H30" s="129">
        <f>SUM(E30:G30)</f>
        <v>48441</v>
      </c>
      <c r="I30" s="129">
        <v>0</v>
      </c>
      <c r="J30" s="130">
        <f>SUM(H30:I30)</f>
        <v>48441</v>
      </c>
    </row>
    <row r="31" spans="1:10" ht="18">
      <c r="A31" s="24"/>
      <c r="B31" s="24"/>
      <c r="C31" s="24"/>
      <c r="D31" s="24"/>
      <c r="E31" s="47"/>
      <c r="F31" s="13"/>
      <c r="G31" s="13"/>
      <c r="H31" s="129"/>
      <c r="I31" s="129"/>
      <c r="J31" s="130"/>
    </row>
    <row r="32" spans="1:10" ht="18">
      <c r="A32" s="24"/>
      <c r="B32" s="24"/>
      <c r="C32" s="24"/>
      <c r="D32" s="24"/>
      <c r="E32" s="47"/>
      <c r="F32" s="13"/>
      <c r="G32" s="13"/>
      <c r="H32" s="129"/>
      <c r="I32" s="129"/>
      <c r="J32" s="130"/>
    </row>
    <row r="33" spans="1:10" ht="18">
      <c r="A33" s="24" t="s">
        <v>97</v>
      </c>
      <c r="B33" s="24"/>
      <c r="C33" s="24"/>
      <c r="D33" s="24"/>
      <c r="E33" s="47"/>
      <c r="F33" s="13"/>
      <c r="G33" s="13">
        <v>883</v>
      </c>
      <c r="H33" s="129">
        <f>SUM(E33:G33)</f>
        <v>883</v>
      </c>
      <c r="I33" s="129">
        <v>0</v>
      </c>
      <c r="J33" s="130">
        <f>SUM(H33:I33)</f>
        <v>883</v>
      </c>
    </row>
    <row r="34" spans="1:10" ht="18">
      <c r="A34" s="24"/>
      <c r="B34" s="24"/>
      <c r="C34" s="24"/>
      <c r="D34" s="24"/>
      <c r="E34" s="47"/>
      <c r="F34" s="13"/>
      <c r="G34" s="13"/>
      <c r="H34" s="129"/>
      <c r="I34" s="129"/>
      <c r="J34" s="130"/>
    </row>
    <row r="35" spans="1:10" ht="18">
      <c r="A35" s="24"/>
      <c r="B35" s="24"/>
      <c r="C35" s="24"/>
      <c r="D35" s="24"/>
      <c r="E35" s="47"/>
      <c r="F35" s="13"/>
      <c r="G35" s="13"/>
      <c r="H35" s="129">
        <v>0</v>
      </c>
      <c r="I35" s="129">
        <v>0</v>
      </c>
      <c r="J35" s="130">
        <v>0</v>
      </c>
    </row>
    <row r="36" spans="1:10" ht="18">
      <c r="A36" s="24"/>
      <c r="B36" s="24"/>
      <c r="C36" s="24"/>
      <c r="D36" s="24"/>
      <c r="E36" s="47"/>
      <c r="F36" s="13"/>
      <c r="G36" s="13"/>
      <c r="H36" s="129"/>
      <c r="I36" s="129"/>
      <c r="J36" s="130"/>
    </row>
    <row r="37" spans="1:10" ht="18.75" thickBot="1">
      <c r="A37" s="24" t="s">
        <v>101</v>
      </c>
      <c r="B37" s="24"/>
      <c r="C37" s="24"/>
      <c r="D37" s="24"/>
      <c r="E37" s="131">
        <f t="shared" ref="E37:J37" si="1">SUM(E30:E36)</f>
        <v>67000</v>
      </c>
      <c r="F37" s="132">
        <f t="shared" si="1"/>
        <v>7713</v>
      </c>
      <c r="G37" s="132">
        <f t="shared" si="1"/>
        <v>-25389</v>
      </c>
      <c r="H37" s="133">
        <f t="shared" si="1"/>
        <v>49324</v>
      </c>
      <c r="I37" s="133">
        <f t="shared" si="1"/>
        <v>0</v>
      </c>
      <c r="J37" s="134">
        <f t="shared" si="1"/>
        <v>49324</v>
      </c>
    </row>
    <row r="38" spans="1:10" ht="18.75" thickTop="1">
      <c r="A38" s="24"/>
      <c r="B38" s="24"/>
      <c r="C38" s="24"/>
      <c r="D38" s="24"/>
      <c r="E38" s="135"/>
      <c r="F38" s="135"/>
      <c r="G38" s="135"/>
      <c r="H38" s="135"/>
      <c r="I38" s="135"/>
      <c r="J38" s="135"/>
    </row>
    <row r="39" spans="1:10" ht="18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37.5" customHeight="1">
      <c r="A40" s="170" t="s">
        <v>102</v>
      </c>
      <c r="B40" s="170"/>
      <c r="C40" s="170"/>
      <c r="D40" s="170"/>
      <c r="E40" s="170"/>
      <c r="F40" s="170"/>
      <c r="G40" s="170"/>
      <c r="H40" s="170"/>
      <c r="I40" s="170"/>
      <c r="J40" s="170"/>
    </row>
    <row r="41" spans="1:10" ht="18">
      <c r="A41" s="24"/>
      <c r="B41" s="24"/>
      <c r="C41" s="24"/>
      <c r="D41" s="24"/>
      <c r="E41" s="24"/>
      <c r="F41" s="24"/>
      <c r="G41" s="24"/>
      <c r="H41" s="24"/>
      <c r="I41" s="24"/>
      <c r="J41" s="24"/>
    </row>
  </sheetData>
  <mergeCells count="6">
    <mergeCell ref="A40:J40"/>
    <mergeCell ref="A1:J1"/>
    <mergeCell ref="A2:J2"/>
    <mergeCell ref="A3:J3"/>
    <mergeCell ref="E5:H5"/>
    <mergeCell ref="E23:H23"/>
  </mergeCells>
  <pageMargins left="0.75" right="0.36" top="0.75" bottom="1" header="0.55000000000000004" footer="0.5"/>
  <pageSetup paperSize="9" scale="68" orientation="portrait" horizontalDpi="300" verticalDpi="300" r:id="rId1"/>
  <headerFooter alignWithMargins="0">
    <oddFooter>&amp;C-  3 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F45"/>
  <sheetViews>
    <sheetView tabSelected="1" zoomScale="75" workbookViewId="0">
      <selection activeCell="I40" sqref="I40"/>
    </sheetView>
  </sheetViews>
  <sheetFormatPr defaultRowHeight="12.75"/>
  <cols>
    <col min="1" max="1" width="5.28515625" customWidth="1"/>
    <col min="2" max="2" width="8.7109375" customWidth="1"/>
    <col min="3" max="3" width="57.42578125" customWidth="1"/>
    <col min="4" max="4" width="13.42578125" bestFit="1" customWidth="1"/>
    <col min="5" max="5" width="3.140625" hidden="1" customWidth="1"/>
    <col min="6" max="6" width="13.140625" bestFit="1" customWidth="1"/>
  </cols>
  <sheetData>
    <row r="1" spans="1:6" ht="20.25">
      <c r="A1" s="169" t="s">
        <v>51</v>
      </c>
      <c r="B1" s="169"/>
      <c r="C1" s="169"/>
      <c r="D1" s="169"/>
      <c r="E1" s="169"/>
      <c r="F1" s="169"/>
    </row>
    <row r="2" spans="1:6" ht="22.5" customHeight="1">
      <c r="A2" s="184" t="str">
        <f>+'[1]Equity-ann'!A2:J2</f>
        <v>QUARTERLY REPORT FOR THE THIRD QUARTER ENDED 31 OCTOBER 2013</v>
      </c>
      <c r="B2" s="184"/>
      <c r="C2" s="184"/>
      <c r="D2" s="184"/>
      <c r="E2" s="184"/>
      <c r="F2" s="184"/>
    </row>
    <row r="3" spans="1:6" ht="24" customHeight="1">
      <c r="A3" s="185" t="s">
        <v>103</v>
      </c>
      <c r="B3" s="186"/>
      <c r="C3" s="186"/>
      <c r="D3" s="186"/>
      <c r="E3" s="186"/>
      <c r="F3" s="187"/>
    </row>
    <row r="4" spans="1:6" ht="15.75">
      <c r="A4" s="101"/>
      <c r="B4" s="7"/>
      <c r="C4" s="7"/>
      <c r="D4" s="7"/>
      <c r="E4" s="7"/>
    </row>
    <row r="5" spans="1:6" ht="15">
      <c r="A5" s="7"/>
      <c r="B5" s="7"/>
      <c r="C5" s="7"/>
      <c r="D5" s="7"/>
      <c r="E5" s="7"/>
    </row>
    <row r="6" spans="1:6" ht="15.75">
      <c r="A6" s="101"/>
      <c r="B6" s="7"/>
      <c r="C6" s="7"/>
      <c r="D6" s="136"/>
      <c r="E6" s="136"/>
      <c r="F6" s="136"/>
    </row>
    <row r="7" spans="1:6" ht="15.75">
      <c r="A7" s="7"/>
      <c r="B7" s="7"/>
      <c r="C7" s="7"/>
      <c r="D7" s="137" t="s">
        <v>104</v>
      </c>
      <c r="E7" s="138"/>
      <c r="F7" s="139" t="s">
        <v>104</v>
      </c>
    </row>
    <row r="8" spans="1:6" ht="15.75">
      <c r="A8" s="7"/>
      <c r="B8" s="7"/>
      <c r="C8" s="7"/>
      <c r="D8" s="140" t="s">
        <v>105</v>
      </c>
      <c r="E8" s="141"/>
      <c r="F8" s="142" t="s">
        <v>105</v>
      </c>
    </row>
    <row r="9" spans="1:6" ht="15.75">
      <c r="A9" s="7"/>
      <c r="B9" s="7"/>
      <c r="C9" s="7"/>
      <c r="D9" s="140" t="s">
        <v>6</v>
      </c>
      <c r="E9" s="141"/>
      <c r="F9" s="142" t="s">
        <v>61</v>
      </c>
    </row>
    <row r="10" spans="1:6" ht="15.75">
      <c r="A10" s="7"/>
      <c r="B10" s="7"/>
      <c r="C10" s="7"/>
      <c r="D10" s="143" t="s">
        <v>8</v>
      </c>
      <c r="E10" s="144"/>
      <c r="F10" s="145" t="s">
        <v>8</v>
      </c>
    </row>
    <row r="11" spans="1:6" ht="15.75">
      <c r="A11" s="101" t="s">
        <v>106</v>
      </c>
      <c r="B11" s="7"/>
      <c r="C11" s="7"/>
      <c r="D11" s="146"/>
      <c r="E11" s="26"/>
      <c r="F11" s="147"/>
    </row>
    <row r="12" spans="1:6" ht="15">
      <c r="A12" s="7"/>
      <c r="B12" s="7"/>
      <c r="C12" s="7"/>
      <c r="D12" s="146"/>
      <c r="E12" s="26"/>
      <c r="F12" s="147"/>
    </row>
    <row r="13" spans="1:6" ht="15">
      <c r="A13" s="7" t="s">
        <v>107</v>
      </c>
      <c r="B13" s="7"/>
      <c r="C13" s="7"/>
      <c r="D13" s="148">
        <v>1922</v>
      </c>
      <c r="E13" s="149"/>
      <c r="F13" s="150">
        <v>1251</v>
      </c>
    </row>
    <row r="14" spans="1:6" ht="15">
      <c r="A14" s="7" t="s">
        <v>108</v>
      </c>
      <c r="B14" s="7"/>
      <c r="C14" s="7"/>
      <c r="D14" s="148"/>
      <c r="E14" s="149"/>
      <c r="F14" s="150"/>
    </row>
    <row r="15" spans="1:6" ht="15">
      <c r="A15" s="7"/>
      <c r="B15" s="7" t="s">
        <v>109</v>
      </c>
      <c r="C15" s="7"/>
      <c r="D15" s="148">
        <v>697</v>
      </c>
      <c r="E15" s="149"/>
      <c r="F15" s="150">
        <v>698</v>
      </c>
    </row>
    <row r="16" spans="1:6" ht="15">
      <c r="A16" s="7"/>
      <c r="B16" s="7" t="s">
        <v>110</v>
      </c>
      <c r="C16" s="7"/>
      <c r="D16" s="151">
        <v>99</v>
      </c>
      <c r="E16" s="149"/>
      <c r="F16" s="152">
        <v>-147</v>
      </c>
    </row>
    <row r="17" spans="1:6" ht="15">
      <c r="A17" s="7"/>
      <c r="B17" s="7"/>
      <c r="C17" s="7"/>
      <c r="D17" s="148"/>
      <c r="E17" s="149"/>
      <c r="F17" s="150"/>
    </row>
    <row r="18" spans="1:6" ht="15">
      <c r="A18" s="7" t="s">
        <v>111</v>
      </c>
      <c r="B18" s="7"/>
      <c r="C18" s="7"/>
      <c r="D18" s="153">
        <f>SUM(D13:D16)</f>
        <v>2718</v>
      </c>
      <c r="E18" s="154"/>
      <c r="F18" s="155">
        <f>SUM(F13:F16)</f>
        <v>1802</v>
      </c>
    </row>
    <row r="19" spans="1:6" ht="15">
      <c r="A19" s="7"/>
      <c r="B19" s="7"/>
      <c r="C19" s="7"/>
      <c r="D19" s="148"/>
      <c r="E19" s="149"/>
      <c r="F19" s="150"/>
    </row>
    <row r="20" spans="1:6" ht="15">
      <c r="A20" s="7" t="s">
        <v>112</v>
      </c>
      <c r="B20" s="7"/>
      <c r="C20" s="7"/>
      <c r="D20" s="148"/>
      <c r="E20" s="149"/>
      <c r="F20" s="150"/>
    </row>
    <row r="21" spans="1:6" ht="15">
      <c r="A21" s="7"/>
      <c r="B21" s="7" t="s">
        <v>113</v>
      </c>
      <c r="C21" s="7"/>
      <c r="D21" s="148">
        <v>33</v>
      </c>
      <c r="E21" s="149"/>
      <c r="F21" s="150">
        <v>5345</v>
      </c>
    </row>
    <row r="22" spans="1:6" ht="15">
      <c r="A22" s="7"/>
      <c r="B22" s="7" t="s">
        <v>114</v>
      </c>
      <c r="C22" s="7"/>
      <c r="D22" s="151">
        <v>-1238</v>
      </c>
      <c r="E22" s="149"/>
      <c r="F22" s="152">
        <v>-11822</v>
      </c>
    </row>
    <row r="23" spans="1:6" ht="15">
      <c r="A23" s="7"/>
      <c r="B23" s="7"/>
      <c r="C23" s="7"/>
      <c r="D23" s="148"/>
      <c r="E23" s="149"/>
      <c r="F23" s="150"/>
    </row>
    <row r="24" spans="1:6" ht="15">
      <c r="A24" s="7" t="s">
        <v>115</v>
      </c>
      <c r="B24" s="7"/>
      <c r="C24" s="7"/>
      <c r="D24" s="153">
        <v>1513</v>
      </c>
      <c r="E24" s="154"/>
      <c r="F24" s="155">
        <f>SUM(F18:F22)</f>
        <v>-4675</v>
      </c>
    </row>
    <row r="25" spans="1:6" ht="15">
      <c r="A25" s="7"/>
      <c r="B25" s="7" t="s">
        <v>116</v>
      </c>
      <c r="C25" s="7"/>
      <c r="D25" s="148">
        <v>0</v>
      </c>
      <c r="E25" s="149"/>
      <c r="F25" s="150">
        <v>0</v>
      </c>
    </row>
    <row r="26" spans="1:6" ht="15">
      <c r="A26" s="7"/>
      <c r="B26" s="7" t="s">
        <v>117</v>
      </c>
      <c r="C26" s="7"/>
      <c r="D26" s="148">
        <v>-517</v>
      </c>
      <c r="E26" s="149"/>
      <c r="F26" s="150">
        <v>-198</v>
      </c>
    </row>
    <row r="27" spans="1:6" ht="15">
      <c r="A27" s="7"/>
      <c r="B27" s="7" t="s">
        <v>70</v>
      </c>
      <c r="C27" s="7"/>
      <c r="D27" s="148">
        <v>0</v>
      </c>
      <c r="E27" s="149"/>
      <c r="F27" s="150">
        <v>-259</v>
      </c>
    </row>
    <row r="28" spans="1:6" ht="15">
      <c r="A28" s="7"/>
      <c r="B28" s="7"/>
      <c r="C28" s="7"/>
      <c r="D28" s="148"/>
      <c r="E28" s="149"/>
      <c r="F28" s="150"/>
    </row>
    <row r="29" spans="1:6" ht="15.75" thickBot="1">
      <c r="A29" s="7" t="s">
        <v>118</v>
      </c>
      <c r="B29" s="7"/>
      <c r="C29" s="7"/>
      <c r="D29" s="156">
        <f>SUM(D24:D28)</f>
        <v>996</v>
      </c>
      <c r="E29" s="154"/>
      <c r="F29" s="157">
        <f>SUM(F24:F28)</f>
        <v>-5132</v>
      </c>
    </row>
    <row r="30" spans="1:6" ht="15">
      <c r="A30" s="7"/>
      <c r="B30" s="7"/>
      <c r="C30" s="7"/>
      <c r="D30" s="148"/>
      <c r="E30" s="149"/>
      <c r="F30" s="150"/>
    </row>
    <row r="31" spans="1:6" ht="15.75">
      <c r="A31" s="101" t="s">
        <v>119</v>
      </c>
      <c r="B31" s="7"/>
      <c r="C31" s="7"/>
      <c r="D31" s="148"/>
      <c r="E31" s="149"/>
      <c r="F31" s="150"/>
    </row>
    <row r="32" spans="1:6" ht="15">
      <c r="A32" s="7"/>
      <c r="B32" s="7"/>
      <c r="C32" s="7"/>
      <c r="D32" s="148"/>
      <c r="E32" s="149"/>
      <c r="F32" s="150"/>
    </row>
    <row r="33" spans="1:6" ht="15.75" thickBot="1">
      <c r="A33" s="7" t="s">
        <v>120</v>
      </c>
      <c r="B33" s="7"/>
      <c r="C33" s="7"/>
      <c r="D33" s="158">
        <v>-1857</v>
      </c>
      <c r="E33" s="154"/>
      <c r="F33" s="159">
        <v>-272</v>
      </c>
    </row>
    <row r="34" spans="1:6" ht="15">
      <c r="A34" s="7"/>
      <c r="B34" s="7"/>
      <c r="C34" s="7"/>
      <c r="D34" s="148"/>
      <c r="E34" s="149"/>
      <c r="F34" s="150"/>
    </row>
    <row r="35" spans="1:6" ht="15.75">
      <c r="A35" s="101" t="s">
        <v>121</v>
      </c>
      <c r="B35" s="7"/>
      <c r="C35" s="7"/>
      <c r="D35" s="148"/>
      <c r="E35" s="149"/>
      <c r="F35" s="150"/>
    </row>
    <row r="36" spans="1:6" ht="15">
      <c r="A36" s="7"/>
      <c r="B36" s="7"/>
      <c r="C36" s="7"/>
      <c r="D36" s="148"/>
      <c r="E36" s="149"/>
      <c r="F36" s="150"/>
    </row>
    <row r="37" spans="1:6" ht="15.75" thickBot="1">
      <c r="A37" s="7" t="s">
        <v>122</v>
      </c>
      <c r="B37" s="7"/>
      <c r="C37" s="7"/>
      <c r="D37" s="158">
        <v>-1520</v>
      </c>
      <c r="E37" s="154"/>
      <c r="F37" s="159">
        <v>1230</v>
      </c>
    </row>
    <row r="38" spans="1:6" ht="15">
      <c r="A38" s="7"/>
      <c r="B38" s="7"/>
      <c r="C38" s="7"/>
      <c r="D38" s="148"/>
      <c r="E38" s="149"/>
      <c r="F38" s="150"/>
    </row>
    <row r="39" spans="1:6" ht="15">
      <c r="A39" s="7" t="s">
        <v>123</v>
      </c>
      <c r="B39" s="7"/>
      <c r="C39" s="7"/>
      <c r="D39" s="153">
        <v>-2381</v>
      </c>
      <c r="E39" s="154"/>
      <c r="F39" s="155">
        <f>F29+F33+F37</f>
        <v>-4174</v>
      </c>
    </row>
    <row r="40" spans="1:6" ht="15">
      <c r="A40" s="7" t="s">
        <v>124</v>
      </c>
      <c r="B40" s="7"/>
      <c r="C40" s="7"/>
      <c r="D40" s="148">
        <v>10093</v>
      </c>
      <c r="E40" s="149"/>
      <c r="F40" s="150">
        <v>12556</v>
      </c>
    </row>
    <row r="41" spans="1:6" ht="15.75" thickBot="1">
      <c r="A41" s="7" t="s">
        <v>125</v>
      </c>
      <c r="B41" s="7"/>
      <c r="C41" s="7"/>
      <c r="D41" s="156">
        <f>SUM(D39:D40)</f>
        <v>7712</v>
      </c>
      <c r="E41" s="154"/>
      <c r="F41" s="157">
        <f>SUM(F39:F40)</f>
        <v>8382</v>
      </c>
    </row>
    <row r="42" spans="1:6" ht="15">
      <c r="A42" s="7"/>
      <c r="B42" s="7"/>
      <c r="C42" s="7"/>
      <c r="D42" s="154"/>
      <c r="E42" s="154"/>
      <c r="F42" s="154"/>
    </row>
    <row r="43" spans="1:6" ht="15">
      <c r="A43" s="7"/>
      <c r="B43" s="7"/>
      <c r="C43" s="7"/>
      <c r="D43" s="7"/>
      <c r="E43" s="7"/>
    </row>
    <row r="44" spans="1:6" ht="35.25" customHeight="1">
      <c r="A44" s="188" t="s">
        <v>126</v>
      </c>
      <c r="B44" s="189"/>
      <c r="C44" s="189"/>
      <c r="D44" s="189"/>
      <c r="E44" s="189"/>
      <c r="F44" s="189"/>
    </row>
    <row r="45" spans="1:6" ht="15">
      <c r="A45" s="7"/>
      <c r="B45" s="7"/>
      <c r="C45" s="7"/>
      <c r="D45" s="7"/>
      <c r="E45" s="7"/>
    </row>
  </sheetData>
  <mergeCells count="4">
    <mergeCell ref="A1:F1"/>
    <mergeCell ref="A2:F2"/>
    <mergeCell ref="A3:F3"/>
    <mergeCell ref="A44:F44"/>
  </mergeCells>
  <pageMargins left="0.75" right="0.75" top="0.75" bottom="0.75" header="0.5" footer="0.5"/>
  <pageSetup paperSize="9" scale="89" orientation="portrait" horizontalDpi="300" verticalDpi="300" r:id="rId1"/>
  <headerFooter alignWithMargins="0">
    <oddFooter>&amp;C-  4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BS</vt:lpstr>
      <vt:lpstr>PL-ann sum (2)</vt:lpstr>
      <vt:lpstr>Equity-ann</vt:lpstr>
      <vt:lpstr>CF-Ann</vt:lpstr>
      <vt:lpstr>BS!Print_Area</vt:lpstr>
      <vt:lpstr>'CF-Ann'!Print_Area</vt:lpstr>
      <vt:lpstr>'PL-ann sum (2)'!Print_Area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chris</cp:lastModifiedBy>
  <dcterms:created xsi:type="dcterms:W3CDTF">2013-12-16T06:39:54Z</dcterms:created>
  <dcterms:modified xsi:type="dcterms:W3CDTF">2013-12-17T07:34:08Z</dcterms:modified>
</cp:coreProperties>
</file>